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837240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837240.json" TargetMode="External" Id="rId1"/><Relationship Type="http://schemas.openxmlformats.org/officeDocument/2006/relationships/hyperlink" Target="https://www.sec.gov/Archives/edgar/data/1837240/000183724026000024/sym-20260328.htm" TargetMode="External" Id="rId2"/><Relationship Type="http://schemas.openxmlformats.org/officeDocument/2006/relationships/hyperlink" Target="https://www.sec.gov/Archives/edgar/data/1837240/000183724025000278/sym-20250927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Symbotic (SYM) | 5-Year Quarterly Income Statement</t>
        </is>
      </c>
    </row>
    <row r="2" ht="34" customHeight="1">
      <c r="A2" s="2" t="inlineStr">
        <is>
          <t>Source: SEC companyfacts and Symbotic filings through FY2026 Q2 (quarter ended March 28, 2026; filed May 6, 2026). USD millions.</t>
        </is>
      </c>
    </row>
    <row r="4">
      <c r="A4" s="3" t="inlineStr">
        <is>
          <t>Line Item</t>
        </is>
      </c>
      <c r="B4" s="3" t="inlineStr">
        <is>
          <t>FY2021 Q1</t>
        </is>
      </c>
      <c r="C4" s="3" t="inlineStr">
        <is>
          <t>FY2021 Q2</t>
        </is>
      </c>
      <c r="D4" s="3" t="inlineStr">
        <is>
          <t>FY2021 Q3</t>
        </is>
      </c>
      <c r="E4" s="3" t="inlineStr">
        <is>
          <t>FY2022 Q1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</row>
    <row r="5">
      <c r="A5" s="4" t="inlineStr">
        <is>
          <t>Quarter End</t>
        </is>
      </c>
      <c r="B5" s="5" t="n">
        <v>44286</v>
      </c>
      <c r="C5" s="5" t="n">
        <v>44377</v>
      </c>
      <c r="D5" s="5" t="n">
        <v>44469</v>
      </c>
      <c r="E5" s="5" t="n">
        <v>44651</v>
      </c>
      <c r="F5" s="5" t="n">
        <v>44737</v>
      </c>
      <c r="G5" s="5" t="n">
        <v>44828</v>
      </c>
      <c r="H5" s="5" t="n">
        <v>44828</v>
      </c>
      <c r="I5" s="5" t="n">
        <v>44919</v>
      </c>
      <c r="J5" s="5" t="n">
        <v>45010</v>
      </c>
      <c r="K5" s="5" t="n">
        <v>45101</v>
      </c>
      <c r="L5" s="5" t="n">
        <v>45290</v>
      </c>
      <c r="M5" s="5" t="n">
        <v>45381</v>
      </c>
      <c r="N5" s="5" t="n">
        <v>45472</v>
      </c>
      <c r="O5" s="5" t="n">
        <v>45563</v>
      </c>
      <c r="P5" s="5" t="n">
        <v>45654</v>
      </c>
      <c r="Q5" s="5" t="n">
        <v>45745</v>
      </c>
      <c r="R5" s="5" t="n">
        <v>45836</v>
      </c>
      <c r="S5" s="5" t="n">
        <v>45927</v>
      </c>
      <c r="T5" s="5" t="n">
        <v>46018</v>
      </c>
      <c r="U5" s="5" t="n">
        <v>46109</v>
      </c>
    </row>
    <row r="7">
      <c r="A7" s="6" t="inlineStr">
        <is>
          <t>Revenue</t>
        </is>
      </c>
      <c r="B7" s="7" t="n"/>
      <c r="C7" s="7" t="n"/>
      <c r="D7" s="7" t="n"/>
      <c r="E7" s="7" t="n"/>
      <c r="F7" s="8" t="n">
        <v>175552000</v>
      </c>
      <c r="G7" s="8" t="n">
        <v>417760000</v>
      </c>
      <c r="H7" s="8" t="n">
        <v>391888000</v>
      </c>
      <c r="I7" s="8" t="n">
        <v>206312000</v>
      </c>
      <c r="J7" s="8" t="n">
        <v>266854000</v>
      </c>
      <c r="K7" s="8" t="n">
        <v>311837000</v>
      </c>
      <c r="L7" s="8" t="n">
        <v>359943000</v>
      </c>
      <c r="M7" s="8" t="n">
        <v>393332000</v>
      </c>
      <c r="N7" s="8" t="n">
        <v>470338000</v>
      </c>
      <c r="O7" s="8" t="n">
        <v>564566000</v>
      </c>
      <c r="P7" s="8" t="n">
        <v>486693000</v>
      </c>
      <c r="Q7" s="8" t="n">
        <v>549651000</v>
      </c>
      <c r="R7" s="8" t="n">
        <v>592121000</v>
      </c>
      <c r="S7" s="8" t="n">
        <v>618457000</v>
      </c>
      <c r="T7" s="8" t="n">
        <v>629985000</v>
      </c>
      <c r="U7" s="8" t="n">
        <v>676480000</v>
      </c>
    </row>
    <row r="8">
      <c r="A8" s="9" t="inlineStr">
        <is>
          <t>Cost of revenue</t>
        </is>
      </c>
      <c r="B8" s="10" t="n"/>
      <c r="C8" s="10" t="n"/>
      <c r="D8" s="10" t="n"/>
      <c r="E8" s="10" t="n"/>
      <c r="F8" s="11" t="n">
        <v>144008000</v>
      </c>
      <c r="G8" s="11" t="n">
        <v>349657000</v>
      </c>
      <c r="H8" s="11" t="n">
        <v>333099000</v>
      </c>
      <c r="I8" s="11" t="n">
        <v>171118000</v>
      </c>
      <c r="J8" s="11" t="n">
        <v>224007000</v>
      </c>
      <c r="K8" s="11" t="n">
        <v>258928000</v>
      </c>
      <c r="L8" s="11" t="n">
        <v>295886000</v>
      </c>
      <c r="M8" s="11" t="n">
        <v>363112000</v>
      </c>
      <c r="N8" s="11" t="n">
        <v>415365000</v>
      </c>
      <c r="O8" s="11" t="n">
        <v>468150000</v>
      </c>
      <c r="P8" s="11" t="n">
        <v>406654000</v>
      </c>
      <c r="Q8" s="11" t="n">
        <v>441823000</v>
      </c>
      <c r="R8" s="11" t="n">
        <v>484499000</v>
      </c>
      <c r="S8" s="11" t="n">
        <v>491336000</v>
      </c>
      <c r="T8" s="11" t="n">
        <v>496561000</v>
      </c>
      <c r="U8" s="11" t="n">
        <v>526528000</v>
      </c>
    </row>
    <row r="9">
      <c r="A9" s="6" t="inlineStr">
        <is>
          <t>Gross profit</t>
        </is>
      </c>
      <c r="B9" s="7" t="n"/>
      <c r="C9" s="7" t="n"/>
      <c r="D9" s="7" t="n"/>
      <c r="E9" s="7" t="n"/>
      <c r="F9" s="8" t="n">
        <v>31544000</v>
      </c>
      <c r="G9" s="8" t="n">
        <v>68103000</v>
      </c>
      <c r="H9" s="8" t="n">
        <v>58789000</v>
      </c>
      <c r="I9" s="8" t="n">
        <v>35194000</v>
      </c>
      <c r="J9" s="8" t="n">
        <v>42847000</v>
      </c>
      <c r="K9" s="8" t="n">
        <v>52909000</v>
      </c>
      <c r="L9" s="8" t="n">
        <v>64057000</v>
      </c>
      <c r="M9" s="8" t="n">
        <v>30220000</v>
      </c>
      <c r="N9" s="8" t="n">
        <v>54973000</v>
      </c>
      <c r="O9" s="8" t="n">
        <v>96416000</v>
      </c>
      <c r="P9" s="8" t="n">
        <v>80039000</v>
      </c>
      <c r="Q9" s="8" t="n">
        <v>107828000</v>
      </c>
      <c r="R9" s="8" t="n">
        <v>107622000</v>
      </c>
      <c r="S9" s="8" t="n">
        <v>127121000</v>
      </c>
      <c r="T9" s="8" t="n">
        <v>133424000</v>
      </c>
      <c r="U9" s="8" t="n">
        <v>149952000</v>
      </c>
    </row>
    <row r="10">
      <c r="A10" s="9" t="inlineStr">
        <is>
          <t>Research and development</t>
        </is>
      </c>
      <c r="B10" s="11" t="n">
        <v>0</v>
      </c>
      <c r="C10" s="11" t="n">
        <v>0</v>
      </c>
      <c r="D10" s="11" t="n">
        <v>0</v>
      </c>
      <c r="E10" s="11" t="n">
        <v>0</v>
      </c>
      <c r="F10" s="11" t="n">
        <v>35140000</v>
      </c>
      <c r="G10" s="11" t="n">
        <v>89001000</v>
      </c>
      <c r="H10" s="11" t="n">
        <v>45791000</v>
      </c>
      <c r="I10" s="11" t="n">
        <v>50740000</v>
      </c>
      <c r="J10" s="11" t="n">
        <v>49666000</v>
      </c>
      <c r="K10" s="11" t="n">
        <v>48845000</v>
      </c>
      <c r="L10" s="11" t="n">
        <v>42144000</v>
      </c>
      <c r="M10" s="11" t="n">
        <v>46462000</v>
      </c>
      <c r="N10" s="11" t="n">
        <v>44722000</v>
      </c>
      <c r="O10" s="11" t="n">
        <v>40129000</v>
      </c>
      <c r="P10" s="11" t="n">
        <v>43592000</v>
      </c>
      <c r="Q10" s="11" t="n">
        <v>61540000</v>
      </c>
      <c r="R10" s="11" t="n">
        <v>52147000</v>
      </c>
      <c r="S10" s="11" t="n">
        <v>58734000</v>
      </c>
      <c r="T10" s="11" t="n">
        <v>43006000</v>
      </c>
      <c r="U10" s="11" t="n">
        <v>51283000</v>
      </c>
    </row>
    <row r="11">
      <c r="A11" s="9" t="inlineStr">
        <is>
          <t>Selling, general and administrative</t>
        </is>
      </c>
      <c r="B11" s="11" t="n">
        <v>0</v>
      </c>
      <c r="C11" s="11" t="n">
        <v>0</v>
      </c>
      <c r="D11" s="11" t="n">
        <v>0</v>
      </c>
      <c r="E11" s="11" t="n">
        <v>0</v>
      </c>
      <c r="F11" s="11" t="n">
        <v>29435000</v>
      </c>
      <c r="G11" s="11" t="n">
        <v>86446000</v>
      </c>
      <c r="H11" s="11" t="n">
        <v>66933000</v>
      </c>
      <c r="I11" s="11" t="n">
        <v>54023000</v>
      </c>
      <c r="J11" s="11" t="n">
        <v>50898000</v>
      </c>
      <c r="K11" s="11" t="n">
        <v>46073000</v>
      </c>
      <c r="L11" s="11" t="n">
        <v>47012000</v>
      </c>
      <c r="M11" s="11" t="n">
        <v>48652000</v>
      </c>
      <c r="N11" s="11" t="n">
        <v>47871000</v>
      </c>
      <c r="O11" s="11" t="n">
        <v>45399000</v>
      </c>
      <c r="P11" s="11" t="n">
        <v>61076000</v>
      </c>
      <c r="Q11" s="11" t="n">
        <v>78347000</v>
      </c>
      <c r="R11" s="11" t="n">
        <v>75670000</v>
      </c>
      <c r="S11" s="11" t="n">
        <v>83637000</v>
      </c>
      <c r="T11" s="11" t="n">
        <v>81219000</v>
      </c>
      <c r="U11" s="11" t="n">
        <v>92566000</v>
      </c>
    </row>
    <row r="12">
      <c r="A12" s="9" t="inlineStr">
        <is>
          <t>Other operating expense (income), net</t>
        </is>
      </c>
      <c r="B12" s="11" t="n">
        <v>0</v>
      </c>
      <c r="C12" s="11" t="n">
        <v>0</v>
      </c>
      <c r="D12" s="11" t="n">
        <v>0</v>
      </c>
      <c r="E12" s="11" t="n">
        <v>0</v>
      </c>
      <c r="F12" s="11" t="n"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1" t="n">
        <v>0</v>
      </c>
      <c r="P12" s="11" t="n">
        <v>0</v>
      </c>
      <c r="Q12" s="11" t="n">
        <v>0</v>
      </c>
      <c r="R12" s="11" t="n">
        <v>16361000</v>
      </c>
      <c r="S12" s="11" t="n">
        <v>6512000</v>
      </c>
      <c r="T12" s="11" t="n">
        <v>2673000</v>
      </c>
      <c r="U12" s="11" t="n">
        <v>12000</v>
      </c>
    </row>
    <row r="13">
      <c r="A13" s="9" t="inlineStr">
        <is>
          <t>Total operating expenses</t>
        </is>
      </c>
      <c r="B13" s="10" t="n"/>
      <c r="C13" s="10" t="n"/>
      <c r="D13" s="10" t="n"/>
      <c r="E13" s="10" t="n"/>
      <c r="F13" s="11" t="n">
        <v>64575000</v>
      </c>
      <c r="G13" s="11" t="n">
        <v>175447000</v>
      </c>
      <c r="H13" s="11" t="n">
        <v>112724000</v>
      </c>
      <c r="I13" s="11" t="n">
        <v>104763000</v>
      </c>
      <c r="J13" s="11" t="n">
        <v>100564000</v>
      </c>
      <c r="K13" s="11" t="n">
        <v>94918000</v>
      </c>
      <c r="L13" s="11" t="n">
        <v>89156000</v>
      </c>
      <c r="M13" s="11" t="n">
        <v>95114000</v>
      </c>
      <c r="N13" s="11" t="n">
        <v>92593000</v>
      </c>
      <c r="O13" s="11" t="n">
        <v>85528000</v>
      </c>
      <c r="P13" s="11" t="n">
        <v>104668000</v>
      </c>
      <c r="Q13" s="11" t="n">
        <v>139887000</v>
      </c>
      <c r="R13" s="11" t="n">
        <v>144178000</v>
      </c>
      <c r="S13" s="11" t="n">
        <v>148883000</v>
      </c>
      <c r="T13" s="11" t="n">
        <v>126898000</v>
      </c>
      <c r="U13" s="11" t="n">
        <v>143861000</v>
      </c>
    </row>
    <row r="14">
      <c r="A14" s="6" t="inlineStr">
        <is>
          <t>Operating income</t>
        </is>
      </c>
      <c r="B14" s="8" t="n">
        <v>-524992</v>
      </c>
      <c r="C14" s="8" t="n">
        <v>-2517009</v>
      </c>
      <c r="D14" s="8" t="n">
        <v>-1951010</v>
      </c>
      <c r="E14" s="8" t="n">
        <v>-2329907</v>
      </c>
      <c r="F14" s="8" t="n">
        <v>-33031000</v>
      </c>
      <c r="G14" s="8" t="n">
        <v>-105014093</v>
      </c>
      <c r="H14" s="8" t="n">
        <v>-53935000</v>
      </c>
      <c r="I14" s="8" t="n">
        <v>-69569000</v>
      </c>
      <c r="J14" s="8" t="n">
        <v>-57717000</v>
      </c>
      <c r="K14" s="8" t="n">
        <v>-42009000</v>
      </c>
      <c r="L14" s="8" t="n">
        <v>-25099000</v>
      </c>
      <c r="M14" s="8" t="n">
        <v>-64894000</v>
      </c>
      <c r="N14" s="8" t="n">
        <v>-37620000</v>
      </c>
      <c r="O14" s="8" t="n">
        <v>10888000</v>
      </c>
      <c r="P14" s="8" t="n">
        <v>-24629000</v>
      </c>
      <c r="Q14" s="8" t="n">
        <v>-32059000</v>
      </c>
      <c r="R14" s="8" t="n">
        <v>-36556000</v>
      </c>
      <c r="S14" s="8" t="n">
        <v>-21762000</v>
      </c>
      <c r="T14" s="8" t="n">
        <v>6526000</v>
      </c>
      <c r="U14" s="8" t="n">
        <v>6091000</v>
      </c>
    </row>
    <row r="15">
      <c r="A15" s="9" t="inlineStr">
        <is>
          <t>Other non-operating expense (income), net</t>
        </is>
      </c>
      <c r="B15" s="11" t="n">
        <v>0</v>
      </c>
      <c r="C15" s="11" t="n">
        <v>0</v>
      </c>
      <c r="D15" s="11" t="n">
        <v>0</v>
      </c>
      <c r="E15" s="11" t="n">
        <v>0</v>
      </c>
      <c r="F15" s="11" t="n">
        <v>156000</v>
      </c>
      <c r="G15" s="11" t="n">
        <v>-1199907</v>
      </c>
      <c r="H15" s="11" t="n">
        <v>3661000</v>
      </c>
      <c r="I15" s="11" t="n">
        <v>1834000</v>
      </c>
      <c r="J15" s="11" t="n">
        <v>2284000</v>
      </c>
      <c r="K15" s="11" t="n">
        <v>2937000</v>
      </c>
      <c r="L15" s="11" t="n">
        <v>6199000</v>
      </c>
      <c r="M15" s="11" t="n">
        <v>9812000</v>
      </c>
      <c r="N15" s="11" t="n">
        <v>11078000</v>
      </c>
      <c r="O15" s="11" t="n">
        <v>-3942000</v>
      </c>
      <c r="P15" s="11" t="n">
        <v>21303000</v>
      </c>
      <c r="Q15" s="11" t="n">
        <v>26737000</v>
      </c>
      <c r="R15" s="11" t="n">
        <v>30687000</v>
      </c>
      <c r="S15" s="11" t="n">
        <v>17715000</v>
      </c>
      <c r="T15" s="11" t="n">
        <v>-3309000</v>
      </c>
      <c r="U15" s="11" t="n">
        <v>-3550000</v>
      </c>
    </row>
    <row r="16">
      <c r="A16" s="6" t="inlineStr">
        <is>
          <t>Pretax income</t>
        </is>
      </c>
      <c r="B16" s="7" t="n"/>
      <c r="C16" s="7" t="n"/>
      <c r="D16" s="7" t="n"/>
      <c r="E16" s="7" t="n"/>
      <c r="F16" s="8" t="n">
        <v>-32875000</v>
      </c>
      <c r="G16" s="8" t="n">
        <v>-106214000</v>
      </c>
      <c r="H16" s="8" t="n">
        <v>-50274000</v>
      </c>
      <c r="I16" s="8" t="n">
        <v>-67735000</v>
      </c>
      <c r="J16" s="8" t="n">
        <v>-55433000</v>
      </c>
      <c r="K16" s="8" t="n">
        <v>-39072000</v>
      </c>
      <c r="L16" s="8" t="n">
        <v>-18900000</v>
      </c>
      <c r="M16" s="8" t="n">
        <v>-55082000</v>
      </c>
      <c r="N16" s="8" t="n">
        <v>-26542000</v>
      </c>
      <c r="O16" s="8" t="n">
        <v>6946000</v>
      </c>
      <c r="P16" s="8" t="n">
        <v>-3326000</v>
      </c>
      <c r="Q16" s="8" t="n">
        <v>-5322000</v>
      </c>
      <c r="R16" s="8" t="n">
        <v>-5869000</v>
      </c>
      <c r="S16" s="8" t="n">
        <v>-4047000</v>
      </c>
      <c r="T16" s="8" t="n">
        <v>3217000</v>
      </c>
      <c r="U16" s="8" t="n">
        <v>2541000</v>
      </c>
    </row>
    <row r="17">
      <c r="A17" s="9" t="inlineStr">
        <is>
          <t>Income tax expense</t>
        </is>
      </c>
      <c r="B17" s="10" t="n"/>
      <c r="C17" s="10" t="n"/>
      <c r="D17" s="10" t="n"/>
      <c r="E17" s="10" t="n"/>
      <c r="F17" s="11" t="n">
        <v>0</v>
      </c>
      <c r="G17" s="11" t="n">
        <v>0</v>
      </c>
      <c r="H17" s="11" t="n">
        <v>-4859000</v>
      </c>
      <c r="I17" s="11" t="n">
        <v>251000</v>
      </c>
      <c r="J17" s="11" t="n">
        <v>-17000</v>
      </c>
      <c r="K17" s="11" t="n">
        <v>5000</v>
      </c>
      <c r="L17" s="11" t="n">
        <v>172000</v>
      </c>
      <c r="M17" s="11" t="n">
        <v>-252000</v>
      </c>
      <c r="N17" s="11" t="n">
        <v>182000</v>
      </c>
      <c r="O17" s="11" t="n">
        <v>4110000</v>
      </c>
      <c r="P17" s="11" t="n">
        <v>150000</v>
      </c>
      <c r="Q17" s="11" t="n">
        <v>-1397000</v>
      </c>
      <c r="R17" s="11" t="n">
        <v>44000</v>
      </c>
      <c r="S17" s="11" t="n">
        <v>-424000</v>
      </c>
      <c r="T17" s="11" t="n">
        <v>615000</v>
      </c>
      <c r="U17" s="11" t="n">
        <v>572000</v>
      </c>
    </row>
    <row r="18">
      <c r="A18" s="6" t="inlineStr">
        <is>
          <t>Net income</t>
        </is>
      </c>
      <c r="B18" s="8" t="n">
        <v>-523923</v>
      </c>
      <c r="C18" s="8" t="n">
        <v>-2512146</v>
      </c>
      <c r="D18" s="8" t="n">
        <v>-1946094</v>
      </c>
      <c r="E18" s="8" t="n">
        <v>-2303304</v>
      </c>
      <c r="F18" s="8" t="n">
        <v>-1314000</v>
      </c>
      <c r="G18" s="8" t="n">
        <v>-6863000</v>
      </c>
      <c r="H18" s="8" t="n">
        <v>-66955000</v>
      </c>
      <c r="I18" s="8" t="n">
        <v>-7193000</v>
      </c>
      <c r="J18" s="8" t="n">
        <v>-6118000</v>
      </c>
      <c r="K18" s="8" t="n">
        <v>-4347000</v>
      </c>
      <c r="L18" s="8" t="n">
        <v>-19072000</v>
      </c>
      <c r="M18" s="8" t="n">
        <v>-54830000</v>
      </c>
      <c r="N18" s="8" t="n">
        <v>-26724000</v>
      </c>
      <c r="O18" s="8" t="n">
        <v>2836000</v>
      </c>
      <c r="P18" s="8" t="n">
        <v>-3476000</v>
      </c>
      <c r="Q18" s="8" t="n">
        <v>-3925000</v>
      </c>
      <c r="R18" s="8" t="n">
        <v>-5913000</v>
      </c>
      <c r="S18" s="8" t="n">
        <v>-3623000</v>
      </c>
      <c r="T18" s="8" t="n">
        <v>2602000</v>
      </c>
      <c r="U18" s="8" t="n">
        <v>1969000</v>
      </c>
    </row>
    <row r="19">
      <c r="A19" s="9" t="inlineStr">
        <is>
          <t>CapEx</t>
        </is>
      </c>
      <c r="B19" s="10" t="n"/>
      <c r="C19" s="10" t="n"/>
      <c r="D19" s="10" t="n"/>
      <c r="E19" s="10" t="n"/>
      <c r="F19" s="10" t="n"/>
      <c r="G19" s="10" t="n"/>
      <c r="H19" s="11" t="n">
        <v>4675000</v>
      </c>
      <c r="I19" s="11" t="n">
        <v>6990000</v>
      </c>
      <c r="J19" s="11" t="n">
        <v>6017000</v>
      </c>
      <c r="K19" s="11" t="n">
        <v>7356000</v>
      </c>
      <c r="L19" s="11" t="n">
        <v>2173000</v>
      </c>
      <c r="M19" s="11" t="n">
        <v>2488000</v>
      </c>
      <c r="N19" s="11" t="n">
        <v>16846000</v>
      </c>
      <c r="O19" s="11" t="n">
        <v>20730000</v>
      </c>
      <c r="P19" s="11" t="n">
        <v>7357000</v>
      </c>
      <c r="Q19" s="10" t="n"/>
      <c r="R19" s="10" t="n"/>
      <c r="S19" s="10" t="n"/>
      <c r="T19" s="10" t="n"/>
      <c r="U19" s="10" t="n"/>
    </row>
    <row r="20">
      <c r="A20" s="9" t="inlineStr">
        <is>
          <t>Gross margin</t>
        </is>
      </c>
      <c r="B20" s="12">
        <f>IFERROR(B9/B7,0)</f>
        <v/>
      </c>
      <c r="C20" s="12">
        <f>IFERROR(C9/C7,0)</f>
        <v/>
      </c>
      <c r="D20" s="12">
        <f>IFERROR(D9/D7,0)</f>
        <v/>
      </c>
      <c r="E20" s="12">
        <f>IFERROR(E9/E7,0)</f>
        <v/>
      </c>
      <c r="F20" s="12">
        <f>IFERROR(F9/F7,0)</f>
        <v/>
      </c>
      <c r="G20" s="12">
        <f>IFERROR(G9/G7,0)</f>
        <v/>
      </c>
      <c r="H20" s="12">
        <f>IFERROR(H9/H7,0)</f>
        <v/>
      </c>
      <c r="I20" s="12">
        <f>IFERROR(I9/I7,0)</f>
        <v/>
      </c>
      <c r="J20" s="12">
        <f>IFERROR(J9/J7,0)</f>
        <v/>
      </c>
      <c r="K20" s="12">
        <f>IFERROR(K9/K7,0)</f>
        <v/>
      </c>
      <c r="L20" s="12">
        <f>IFERROR(L9/L7,0)</f>
        <v/>
      </c>
      <c r="M20" s="12">
        <f>IFERROR(M9/M7,0)</f>
        <v/>
      </c>
      <c r="N20" s="12">
        <f>IFERROR(N9/N7,0)</f>
        <v/>
      </c>
      <c r="O20" s="12">
        <f>IFERROR(O9/O7,0)</f>
        <v/>
      </c>
      <c r="P20" s="12">
        <f>IFERROR(P9/P7,0)</f>
        <v/>
      </c>
      <c r="Q20" s="12">
        <f>IFERROR(Q9/Q7,0)</f>
        <v/>
      </c>
      <c r="R20" s="12">
        <f>IFERROR(R9/R7,0)</f>
        <v/>
      </c>
      <c r="S20" s="12">
        <f>IFERROR(S9/S7,0)</f>
        <v/>
      </c>
      <c r="T20" s="12">
        <f>IFERROR(T9/T7,0)</f>
        <v/>
      </c>
      <c r="U20" s="12">
        <f>IFERROR(U9/U7,0)</f>
        <v/>
      </c>
    </row>
    <row r="21">
      <c r="A21" s="9" t="inlineStr">
        <is>
          <t>Operating margin</t>
        </is>
      </c>
      <c r="B21" s="12">
        <f>IFERROR(B14/B7,0)</f>
        <v/>
      </c>
      <c r="C21" s="12">
        <f>IFERROR(C14/C7,0)</f>
        <v/>
      </c>
      <c r="D21" s="12">
        <f>IFERROR(D14/D7,0)</f>
        <v/>
      </c>
      <c r="E21" s="12">
        <f>IFERROR(E14/E7,0)</f>
        <v/>
      </c>
      <c r="F21" s="12">
        <f>IFERROR(F14/F7,0)</f>
        <v/>
      </c>
      <c r="G21" s="12">
        <f>IFERROR(G14/G7,0)</f>
        <v/>
      </c>
      <c r="H21" s="12">
        <f>IFERROR(H14/H7,0)</f>
        <v/>
      </c>
      <c r="I21" s="12">
        <f>IFERROR(I14/I7,0)</f>
        <v/>
      </c>
      <c r="J21" s="12">
        <f>IFERROR(J14/J7,0)</f>
        <v/>
      </c>
      <c r="K21" s="12">
        <f>IFERROR(K14/K7,0)</f>
        <v/>
      </c>
      <c r="L21" s="12">
        <f>IFERROR(L14/L7,0)</f>
        <v/>
      </c>
      <c r="M21" s="12">
        <f>IFERROR(M14/M7,0)</f>
        <v/>
      </c>
      <c r="N21" s="12">
        <f>IFERROR(N14/N7,0)</f>
        <v/>
      </c>
      <c r="O21" s="12">
        <f>IFERROR(O14/O7,0)</f>
        <v/>
      </c>
      <c r="P21" s="12">
        <f>IFERROR(P14/P7,0)</f>
        <v/>
      </c>
      <c r="Q21" s="12">
        <f>IFERROR(Q14/Q7,0)</f>
        <v/>
      </c>
      <c r="R21" s="12">
        <f>IFERROR(R14/R7,0)</f>
        <v/>
      </c>
      <c r="S21" s="12">
        <f>IFERROR(S14/S7,0)</f>
        <v/>
      </c>
      <c r="T21" s="12">
        <f>IFERROR(T14/T7,0)</f>
        <v/>
      </c>
      <c r="U21" s="12">
        <f>IFERROR(U14/U7,0)</f>
        <v/>
      </c>
    </row>
    <row r="22">
      <c r="A22" s="9" t="inlineStr">
        <is>
          <t>Net margin</t>
        </is>
      </c>
      <c r="B22" s="12">
        <f>IFERROR(B18/B7,0)</f>
        <v/>
      </c>
      <c r="C22" s="12">
        <f>IFERROR(C18/C7,0)</f>
        <v/>
      </c>
      <c r="D22" s="12">
        <f>IFERROR(D18/D7,0)</f>
        <v/>
      </c>
      <c r="E22" s="12">
        <f>IFERROR(E18/E7,0)</f>
        <v/>
      </c>
      <c r="F22" s="12">
        <f>IFERROR(F18/F7,0)</f>
        <v/>
      </c>
      <c r="G22" s="12">
        <f>IFERROR(G18/G7,0)</f>
        <v/>
      </c>
      <c r="H22" s="12">
        <f>IFERROR(H18/H7,0)</f>
        <v/>
      </c>
      <c r="I22" s="12">
        <f>IFERROR(I18/I7,0)</f>
        <v/>
      </c>
      <c r="J22" s="12">
        <f>IFERROR(J18/J7,0)</f>
        <v/>
      </c>
      <c r="K22" s="12">
        <f>IFERROR(K18/K7,0)</f>
        <v/>
      </c>
      <c r="L22" s="12">
        <f>IFERROR(L18/L7,0)</f>
        <v/>
      </c>
      <c r="M22" s="12">
        <f>IFERROR(M18/M7,0)</f>
        <v/>
      </c>
      <c r="N22" s="12">
        <f>IFERROR(N18/N7,0)</f>
        <v/>
      </c>
      <c r="O22" s="12">
        <f>IFERROR(O18/O7,0)</f>
        <v/>
      </c>
      <c r="P22" s="12">
        <f>IFERROR(P18/P7,0)</f>
        <v/>
      </c>
      <c r="Q22" s="12">
        <f>IFERROR(Q18/Q7,0)</f>
        <v/>
      </c>
      <c r="R22" s="12">
        <f>IFERROR(R18/R7,0)</f>
        <v/>
      </c>
      <c r="S22" s="12">
        <f>IFERROR(S18/S7,0)</f>
        <v/>
      </c>
      <c r="T22" s="12">
        <f>IFERROR(T18/T7,0)</f>
        <v/>
      </c>
      <c r="U22" s="12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Symbotic (SYM) | 5-Year Quarterly Balance Sheet</t>
        </is>
      </c>
    </row>
    <row r="2" ht="34" customHeight="1">
      <c r="A2" s="2" t="inlineStr">
        <is>
          <t>Source: SEC companyfacts and Symbotic filings through FY2026 Q2. USD millions.</t>
        </is>
      </c>
    </row>
    <row r="4">
      <c r="A4" s="3" t="inlineStr">
        <is>
          <t>Line Item</t>
        </is>
      </c>
      <c r="B4" s="3" t="inlineStr">
        <is>
          <t>FY2021 Q1</t>
        </is>
      </c>
      <c r="C4" s="3" t="inlineStr">
        <is>
          <t>FY2021 Q2</t>
        </is>
      </c>
      <c r="D4" s="3" t="inlineStr">
        <is>
          <t>FY2021 Q3</t>
        </is>
      </c>
      <c r="E4" s="3" t="inlineStr">
        <is>
          <t>FY2022 Q1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</row>
    <row r="5">
      <c r="A5" s="4" t="inlineStr">
        <is>
          <t>Quarter End</t>
        </is>
      </c>
      <c r="B5" s="5" t="n">
        <v>44286</v>
      </c>
      <c r="C5" s="5" t="n">
        <v>44377</v>
      </c>
      <c r="D5" s="5" t="n">
        <v>44469</v>
      </c>
      <c r="E5" s="5" t="n">
        <v>44651</v>
      </c>
      <c r="F5" s="5" t="n">
        <v>44737</v>
      </c>
      <c r="G5" s="5" t="n">
        <v>44828</v>
      </c>
      <c r="H5" s="5" t="n">
        <v>44828</v>
      </c>
      <c r="I5" s="5" t="n">
        <v>44919</v>
      </c>
      <c r="J5" s="5" t="n">
        <v>45010</v>
      </c>
      <c r="K5" s="5" t="n">
        <v>45101</v>
      </c>
      <c r="L5" s="5" t="n">
        <v>45290</v>
      </c>
      <c r="M5" s="5" t="n">
        <v>45381</v>
      </c>
      <c r="N5" s="5" t="n">
        <v>45472</v>
      </c>
      <c r="O5" s="5" t="n">
        <v>45563</v>
      </c>
      <c r="P5" s="5" t="n">
        <v>45654</v>
      </c>
      <c r="Q5" s="5" t="n">
        <v>45745</v>
      </c>
      <c r="R5" s="5" t="n">
        <v>45836</v>
      </c>
      <c r="S5" s="5" t="n">
        <v>45927</v>
      </c>
      <c r="T5" s="5" t="n">
        <v>46018</v>
      </c>
      <c r="U5" s="5" t="n">
        <v>46109</v>
      </c>
    </row>
    <row r="7">
      <c r="A7" s="9" t="inlineStr">
        <is>
          <t>Cash &amp; equivalents</t>
        </is>
      </c>
      <c r="B7" s="11" t="n">
        <v>1986135</v>
      </c>
      <c r="C7" s="11" t="n">
        <v>2707252</v>
      </c>
      <c r="D7" s="11" t="n">
        <v>2707252</v>
      </c>
      <c r="E7" s="11" t="n">
        <v>3281892</v>
      </c>
      <c r="F7" s="11" t="n">
        <v>411662000</v>
      </c>
      <c r="G7" s="11" t="n">
        <v>353457000</v>
      </c>
      <c r="H7" s="11" t="n">
        <v>353457000</v>
      </c>
      <c r="I7" s="11" t="n">
        <v>350724000</v>
      </c>
      <c r="J7" s="11" t="n">
        <v>259086000</v>
      </c>
      <c r="K7" s="11" t="n">
        <v>257630000</v>
      </c>
      <c r="L7" s="11" t="n">
        <v>485952000</v>
      </c>
      <c r="M7" s="11" t="n">
        <v>901382000</v>
      </c>
      <c r="N7" s="11" t="n">
        <v>870469000</v>
      </c>
      <c r="O7" s="11" t="n">
        <v>730354000</v>
      </c>
      <c r="P7" s="11" t="n">
        <v>903034000</v>
      </c>
      <c r="Q7" s="11" t="n">
        <v>954944000</v>
      </c>
      <c r="R7" s="11" t="n">
        <v>777576000</v>
      </c>
      <c r="S7" s="11" t="n">
        <v>1244993000</v>
      </c>
      <c r="T7" s="11" t="n">
        <v>1819102000</v>
      </c>
      <c r="U7" s="11" t="n">
        <v>2009435000</v>
      </c>
    </row>
    <row r="8">
      <c r="A8" s="9" t="inlineStr">
        <is>
          <t>Accounts receivable</t>
        </is>
      </c>
      <c r="B8" s="10" t="n"/>
      <c r="C8" s="10" t="n"/>
      <c r="D8" s="11" t="n">
        <v>63370000</v>
      </c>
      <c r="E8" s="10" t="n"/>
      <c r="F8" s="11" t="n">
        <v>2549000</v>
      </c>
      <c r="G8" s="11" t="n">
        <v>3412000</v>
      </c>
      <c r="H8" s="11" t="n">
        <v>3412000</v>
      </c>
      <c r="I8" s="11" t="n">
        <v>52327000</v>
      </c>
      <c r="J8" s="11" t="n">
        <v>124525000</v>
      </c>
      <c r="K8" s="11" t="n">
        <v>73696000</v>
      </c>
      <c r="L8" s="11" t="n">
        <v>153058000</v>
      </c>
      <c r="M8" s="11" t="n">
        <v>127677000</v>
      </c>
      <c r="N8" s="11" t="n">
        <v>100499000</v>
      </c>
      <c r="O8" s="11" t="n">
        <v>201548000</v>
      </c>
      <c r="P8" s="11" t="n">
        <v>134391000</v>
      </c>
      <c r="Q8" s="11" t="n">
        <v>137562000</v>
      </c>
      <c r="R8" s="11" t="n">
        <v>136237000</v>
      </c>
      <c r="S8" s="11" t="n">
        <v>186705000</v>
      </c>
      <c r="T8" s="11" t="n">
        <v>107631000</v>
      </c>
      <c r="U8" s="11" t="n">
        <v>132623000</v>
      </c>
    </row>
    <row r="9">
      <c r="A9" s="9" t="inlineStr">
        <is>
          <t>Inventory</t>
        </is>
      </c>
      <c r="B9" s="10" t="n"/>
      <c r="C9" s="10" t="n"/>
      <c r="D9" s="11" t="n">
        <v>33561000</v>
      </c>
      <c r="E9" s="10" t="n"/>
      <c r="F9" s="11" t="n">
        <v>126985000</v>
      </c>
      <c r="G9" s="11" t="n">
        <v>91900000</v>
      </c>
      <c r="H9" s="11" t="n">
        <v>91900000</v>
      </c>
      <c r="I9" s="11" t="n">
        <v>110914000</v>
      </c>
      <c r="J9" s="11" t="n">
        <v>140441000</v>
      </c>
      <c r="K9" s="11" t="n">
        <v>166877000</v>
      </c>
      <c r="L9" s="11" t="n">
        <v>137666000</v>
      </c>
      <c r="M9" s="11" t="n">
        <v>119772000</v>
      </c>
      <c r="N9" s="11" t="n">
        <v>132111000</v>
      </c>
      <c r="O9" s="11" t="n">
        <v>106136000</v>
      </c>
      <c r="P9" s="11" t="n">
        <v>108691000</v>
      </c>
      <c r="Q9" s="11" t="n">
        <v>146281000</v>
      </c>
      <c r="R9" s="11" t="n">
        <v>138901000</v>
      </c>
      <c r="S9" s="11" t="n">
        <v>164390000</v>
      </c>
      <c r="T9" s="11" t="n">
        <v>183680000</v>
      </c>
      <c r="U9" s="11" t="n">
        <v>201243000</v>
      </c>
    </row>
    <row r="10">
      <c r="A10" s="9" t="inlineStr">
        <is>
          <t>Other current assets</t>
        </is>
      </c>
      <c r="B10" s="11" t="n">
        <v>2172626</v>
      </c>
      <c r="C10" s="11" t="n">
        <v>1287697</v>
      </c>
      <c r="D10" s="11" t="n">
        <v>-95847800</v>
      </c>
      <c r="E10" s="11" t="n">
        <v>736671</v>
      </c>
      <c r="F10" s="11" t="n">
        <v>49985000</v>
      </c>
      <c r="G10" s="11" t="n">
        <v>156629000</v>
      </c>
      <c r="H10" s="11" t="n">
        <v>156629000</v>
      </c>
      <c r="I10" s="11" t="n">
        <v>258139000</v>
      </c>
      <c r="J10" s="11" t="n">
        <v>342348000</v>
      </c>
      <c r="K10" s="11" t="n">
        <v>423459000</v>
      </c>
      <c r="L10" s="11" t="n">
        <v>474520000</v>
      </c>
      <c r="M10" s="11" t="n">
        <v>299981000</v>
      </c>
      <c r="N10" s="11" t="n">
        <v>210188000</v>
      </c>
      <c r="O10" s="11" t="n">
        <v>317499000</v>
      </c>
      <c r="P10" s="11" t="n">
        <v>312310000</v>
      </c>
      <c r="Q10" s="11" t="n">
        <v>259193000</v>
      </c>
      <c r="R10" s="11" t="n">
        <v>373494000</v>
      </c>
      <c r="S10" s="11" t="n">
        <v>288772000</v>
      </c>
      <c r="T10" s="11" t="n">
        <v>347789000</v>
      </c>
      <c r="U10" s="11" t="n">
        <v>578966000</v>
      </c>
    </row>
    <row r="11">
      <c r="A11" s="6" t="inlineStr">
        <is>
          <t>Total current assets</t>
        </is>
      </c>
      <c r="B11" s="8" t="n">
        <v>4158761</v>
      </c>
      <c r="C11" s="8" t="n">
        <v>3994949</v>
      </c>
      <c r="D11" s="8" t="n">
        <v>3790452</v>
      </c>
      <c r="E11" s="8" t="n">
        <v>4018563</v>
      </c>
      <c r="F11" s="8" t="n">
        <v>591181000</v>
      </c>
      <c r="G11" s="8" t="n">
        <v>605398000</v>
      </c>
      <c r="H11" s="8" t="n">
        <v>605398000</v>
      </c>
      <c r="I11" s="8" t="n">
        <v>772104000</v>
      </c>
      <c r="J11" s="8" t="n">
        <v>866400000</v>
      </c>
      <c r="K11" s="8" t="n">
        <v>921662000</v>
      </c>
      <c r="L11" s="8" t="n">
        <v>1251196000</v>
      </c>
      <c r="M11" s="8" t="n">
        <v>1448812000</v>
      </c>
      <c r="N11" s="8" t="n">
        <v>1313267000</v>
      </c>
      <c r="O11" s="8" t="n">
        <v>1355537000</v>
      </c>
      <c r="P11" s="8" t="n">
        <v>1458426000</v>
      </c>
      <c r="Q11" s="8" t="n">
        <v>1497980000</v>
      </c>
      <c r="R11" s="8" t="n">
        <v>1426208000</v>
      </c>
      <c r="S11" s="8" t="n">
        <v>1884860000</v>
      </c>
      <c r="T11" s="8" t="n">
        <v>2458202000</v>
      </c>
      <c r="U11" s="8" t="n">
        <v>2922267000</v>
      </c>
    </row>
    <row r="12">
      <c r="A12" s="9" t="inlineStr">
        <is>
          <t>PP&amp;E / finance lease ROU assets</t>
        </is>
      </c>
      <c r="B12" s="10" t="n"/>
      <c r="C12" s="10" t="n"/>
      <c r="D12" s="11" t="n">
        <v>18617000</v>
      </c>
      <c r="E12" s="10" t="n"/>
      <c r="F12" s="11" t="n">
        <v>20510000</v>
      </c>
      <c r="G12" s="11" t="n">
        <v>24878000</v>
      </c>
      <c r="H12" s="11" t="n">
        <v>24878000</v>
      </c>
      <c r="I12" s="11" t="n">
        <v>30246000</v>
      </c>
      <c r="J12" s="11" t="n">
        <v>35539000</v>
      </c>
      <c r="K12" s="11" t="n">
        <v>40913000</v>
      </c>
      <c r="L12" s="11" t="n">
        <v>34990000</v>
      </c>
      <c r="M12" s="11" t="n">
        <v>75038000</v>
      </c>
      <c r="N12" s="11" t="n">
        <v>81029000</v>
      </c>
      <c r="O12" s="11" t="n">
        <v>97109000</v>
      </c>
      <c r="P12" s="11" t="n">
        <v>105079000</v>
      </c>
      <c r="Q12" s="11" t="n">
        <v>123706000</v>
      </c>
      <c r="R12" s="11" t="n">
        <v>73013000</v>
      </c>
      <c r="S12" s="11" t="n">
        <v>117649000</v>
      </c>
      <c r="T12" s="11" t="n">
        <v>115700000</v>
      </c>
      <c r="U12" s="11" t="n">
        <v>146458000</v>
      </c>
    </row>
    <row r="13">
      <c r="A13" s="9" t="inlineStr">
        <is>
          <t>Goodwill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11" t="n">
        <v>0</v>
      </c>
      <c r="P13" s="11" t="n">
        <v>0</v>
      </c>
      <c r="Q13" s="11" t="n">
        <v>68700000</v>
      </c>
      <c r="R13" s="11" t="n">
        <v>60534000</v>
      </c>
      <c r="S13" s="11" t="n">
        <v>59871000</v>
      </c>
      <c r="T13" s="11" t="n">
        <v>59871000</v>
      </c>
      <c r="U13" s="11" t="n">
        <v>59871000</v>
      </c>
    </row>
    <row r="14">
      <c r="A14" s="9" t="inlineStr">
        <is>
          <t>Intangible assets</t>
        </is>
      </c>
      <c r="B14" s="10" t="n"/>
      <c r="C14" s="10" t="n"/>
      <c r="D14" s="11" t="n">
        <v>1164000</v>
      </c>
      <c r="E14" s="10" t="n"/>
      <c r="F14" s="11" t="n">
        <v>800000</v>
      </c>
      <c r="G14" s="11" t="n">
        <v>650000</v>
      </c>
      <c r="H14" s="11" t="n">
        <v>650000</v>
      </c>
      <c r="I14" s="11" t="n">
        <v>540000</v>
      </c>
      <c r="J14" s="11" t="n">
        <v>427000</v>
      </c>
      <c r="K14" s="11" t="n">
        <v>335000</v>
      </c>
      <c r="L14" s="11" t="n">
        <v>0</v>
      </c>
      <c r="M14" s="11" t="n">
        <v>0</v>
      </c>
      <c r="N14" s="11" t="n">
        <v>0</v>
      </c>
      <c r="O14" s="11" t="n">
        <v>3664000</v>
      </c>
      <c r="P14" s="11" t="n">
        <v>14949000</v>
      </c>
      <c r="Q14" s="11" t="n">
        <v>125793000</v>
      </c>
      <c r="R14" s="11" t="n">
        <v>82921000</v>
      </c>
      <c r="S14" s="11" t="n">
        <v>79149000</v>
      </c>
      <c r="T14" s="11" t="n">
        <v>75376000</v>
      </c>
      <c r="U14" s="11" t="n">
        <v>75643000</v>
      </c>
    </row>
    <row r="15">
      <c r="A15" s="9" t="inlineStr">
        <is>
          <t>Other non-current assets</t>
        </is>
      </c>
      <c r="B15" s="10" t="n"/>
      <c r="C15" s="10" t="n"/>
      <c r="D15" s="11" t="n">
        <v>300229848</v>
      </c>
      <c r="E15" s="10" t="n"/>
      <c r="F15" s="11" t="n">
        <v>340000</v>
      </c>
      <c r="G15" s="11" t="n">
        <v>337000</v>
      </c>
      <c r="H15" s="11" t="n">
        <v>337000</v>
      </c>
      <c r="I15" s="11" t="n">
        <v>6056000</v>
      </c>
      <c r="J15" s="11" t="n">
        <v>7163000</v>
      </c>
      <c r="K15" s="11" t="n">
        <v>6830000</v>
      </c>
      <c r="L15" s="11" t="n">
        <v>29611000</v>
      </c>
      <c r="M15" s="11" t="n">
        <v>29068000</v>
      </c>
      <c r="N15" s="11" t="n">
        <v>106096000</v>
      </c>
      <c r="O15" s="11" t="n">
        <v>122242000</v>
      </c>
      <c r="P15" s="11" t="n">
        <v>137168000</v>
      </c>
      <c r="Q15" s="11" t="n">
        <v>148006000</v>
      </c>
      <c r="R15" s="11" t="n">
        <v>184735000</v>
      </c>
      <c r="S15" s="11" t="n">
        <v>254200000</v>
      </c>
      <c r="T15" s="11" t="n">
        <v>284909000</v>
      </c>
      <c r="U15" s="11" t="n">
        <v>291216000</v>
      </c>
    </row>
    <row r="16">
      <c r="A16" s="6" t="inlineStr">
        <is>
          <t>Total assets</t>
        </is>
      </c>
      <c r="B16" s="8" t="n">
        <v>324159830</v>
      </c>
      <c r="C16" s="8" t="n">
        <v>324000881</v>
      </c>
      <c r="D16" s="8" t="n">
        <v>323801300</v>
      </c>
      <c r="E16" s="8" t="n">
        <v>324061596</v>
      </c>
      <c r="F16" s="8" t="n">
        <v>612831000</v>
      </c>
      <c r="G16" s="8" t="n">
        <v>631263000</v>
      </c>
      <c r="H16" s="8" t="n">
        <v>631263000</v>
      </c>
      <c r="I16" s="8" t="n">
        <v>808946000</v>
      </c>
      <c r="J16" s="8" t="n">
        <v>909529000</v>
      </c>
      <c r="K16" s="8" t="n">
        <v>969740000</v>
      </c>
      <c r="L16" s="8" t="n">
        <v>1315797000</v>
      </c>
      <c r="M16" s="8" t="n">
        <v>1552918000</v>
      </c>
      <c r="N16" s="8" t="n">
        <v>1500392000</v>
      </c>
      <c r="O16" s="8" t="n">
        <v>1578552000</v>
      </c>
      <c r="P16" s="8" t="n">
        <v>1715622000</v>
      </c>
      <c r="Q16" s="8" t="n">
        <v>1964185000</v>
      </c>
      <c r="R16" s="8" t="n">
        <v>1827411000</v>
      </c>
      <c r="S16" s="8" t="n">
        <v>2395729000</v>
      </c>
      <c r="T16" s="8" t="n">
        <v>2994058000</v>
      </c>
      <c r="U16" s="8" t="n">
        <v>3495455000</v>
      </c>
    </row>
    <row r="17">
      <c r="A17" s="9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9" t="inlineStr">
        <is>
          <t>Accounts payable &amp; accrued liabilities</t>
        </is>
      </c>
      <c r="B18" s="11" t="n">
        <v>532514</v>
      </c>
      <c r="C18" s="11" t="n">
        <v>2602307</v>
      </c>
      <c r="D18" s="11" t="n">
        <v>3973827</v>
      </c>
      <c r="E18" s="11" t="n">
        <v>4709107</v>
      </c>
      <c r="F18" s="11" t="n">
        <v>96995000</v>
      </c>
      <c r="G18" s="11" t="n">
        <v>68448000</v>
      </c>
      <c r="H18" s="11" t="n">
        <v>68448000</v>
      </c>
      <c r="I18" s="11" t="n">
        <v>134007000</v>
      </c>
      <c r="J18" s="11" t="n">
        <v>88139000</v>
      </c>
      <c r="K18" s="11" t="n">
        <v>74377000</v>
      </c>
      <c r="L18" s="11" t="n">
        <v>218457000</v>
      </c>
      <c r="M18" s="11" t="n">
        <v>133234000</v>
      </c>
      <c r="N18" s="11" t="n">
        <v>127789000</v>
      </c>
      <c r="O18" s="11" t="n">
        <v>175188000</v>
      </c>
      <c r="P18" s="11" t="n">
        <v>206324000</v>
      </c>
      <c r="Q18" s="11" t="n">
        <v>220027000</v>
      </c>
      <c r="R18" s="11" t="n">
        <v>215624000</v>
      </c>
      <c r="S18" s="11" t="n">
        <v>286669000</v>
      </c>
      <c r="T18" s="11" t="n">
        <v>266102000</v>
      </c>
      <c r="U18" s="11" t="n">
        <v>293675000</v>
      </c>
    </row>
    <row r="19">
      <c r="A19" s="9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9" t="inlineStr">
        <is>
          <t>Total current liabilities</t>
        </is>
      </c>
      <c r="B20" s="11" t="n">
        <v>549240</v>
      </c>
      <c r="C20" s="11" t="n">
        <v>2902437</v>
      </c>
      <c r="D20" s="11" t="n">
        <v>4648950</v>
      </c>
      <c r="E20" s="11" t="n">
        <v>8706140</v>
      </c>
      <c r="F20" s="11" t="n">
        <v>445107000</v>
      </c>
      <c r="G20" s="11" t="n">
        <v>522957000</v>
      </c>
      <c r="H20" s="11" t="n">
        <v>522957000</v>
      </c>
      <c r="I20" s="11" t="n">
        <v>735829000</v>
      </c>
      <c r="J20" s="11" t="n">
        <v>849826000</v>
      </c>
      <c r="K20" s="11" t="n">
        <v>898005000</v>
      </c>
      <c r="L20" s="11" t="n">
        <v>1096056000</v>
      </c>
      <c r="M20" s="11" t="n">
        <v>1075937000</v>
      </c>
      <c r="N20" s="11" t="n">
        <v>1022546000</v>
      </c>
      <c r="O20" s="11" t="n">
        <v>1017146000</v>
      </c>
      <c r="P20" s="11" t="n">
        <v>1196851000</v>
      </c>
      <c r="Q20" s="11" t="n">
        <v>1472593000</v>
      </c>
      <c r="R20" s="11" t="n">
        <v>1317411000</v>
      </c>
      <c r="S20" s="11" t="n">
        <v>1729423000</v>
      </c>
      <c r="T20" s="11" t="n">
        <v>1783678000</v>
      </c>
      <c r="U20" s="11" t="n">
        <v>2021538000</v>
      </c>
    </row>
    <row r="21">
      <c r="A21" s="9" t="inlineStr">
        <is>
          <t>Debt &amp; capital lease obligations</t>
        </is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 t="n"/>
      <c r="O21" s="10" t="n"/>
      <c r="P21" s="10" t="n"/>
      <c r="Q21" s="10" t="n"/>
      <c r="R21" s="10" t="n"/>
      <c r="S21" s="10" t="n"/>
      <c r="T21" s="10" t="n"/>
      <c r="U21" s="10" t="n"/>
    </row>
    <row r="22">
      <c r="A22" s="9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</row>
    <row r="23">
      <c r="A23" s="6" t="inlineStr">
        <is>
          <t>Total liabilities</t>
        </is>
      </c>
      <c r="B23" s="8" t="n">
        <v>11749240</v>
      </c>
      <c r="C23" s="8" t="n">
        <v>14102437</v>
      </c>
      <c r="D23" s="8" t="n">
        <v>15848950</v>
      </c>
      <c r="E23" s="8" t="n">
        <v>19906140</v>
      </c>
      <c r="F23" s="8" t="n">
        <v>539703000</v>
      </c>
      <c r="G23" s="8" t="n">
        <v>562323000</v>
      </c>
      <c r="H23" s="8" t="n">
        <v>562323000</v>
      </c>
      <c r="I23" s="8" t="n">
        <v>758644000</v>
      </c>
      <c r="J23" s="8" t="n">
        <v>888088000</v>
      </c>
      <c r="K23" s="8" t="n">
        <v>948109000</v>
      </c>
      <c r="L23" s="8" t="n">
        <v>1150027000</v>
      </c>
      <c r="M23" s="8" t="n">
        <v>1159275000</v>
      </c>
      <c r="N23" s="8" t="n">
        <v>1153600000</v>
      </c>
      <c r="O23" s="8" t="n">
        <v>1188422000</v>
      </c>
      <c r="P23" s="8" t="n">
        <v>1321697000</v>
      </c>
      <c r="Q23" s="8" t="n">
        <v>1542611000</v>
      </c>
      <c r="R23" s="8" t="n">
        <v>1383999000</v>
      </c>
      <c r="S23" s="8" t="n">
        <v>1917984000</v>
      </c>
      <c r="T23" s="8" t="n">
        <v>2033847000</v>
      </c>
      <c r="U23" s="8" t="n">
        <v>2467790000</v>
      </c>
    </row>
    <row r="24">
      <c r="A24" s="6" t="inlineStr">
        <is>
          <t>Stockholders’ equity</t>
        </is>
      </c>
      <c r="B24" s="8" t="n">
        <v>-7589410</v>
      </c>
      <c r="C24" s="8" t="n">
        <v>-10101556</v>
      </c>
      <c r="D24" s="8" t="n">
        <v>-12047650</v>
      </c>
      <c r="E24" s="8" t="n">
        <v>-15844544</v>
      </c>
      <c r="F24" s="8" t="n">
        <v>73128000</v>
      </c>
      <c r="G24" s="8" t="n">
        <v>68940000</v>
      </c>
      <c r="H24" s="8" t="n">
        <v>68940000</v>
      </c>
      <c r="I24" s="8" t="n">
        <v>50302000</v>
      </c>
      <c r="J24" s="8" t="n">
        <v>21441000</v>
      </c>
      <c r="K24" s="8" t="n">
        <v>21631000</v>
      </c>
      <c r="L24" s="8" t="n">
        <v>165770000</v>
      </c>
      <c r="M24" s="8" t="n">
        <v>393643000</v>
      </c>
      <c r="N24" s="8" t="n">
        <v>346792000</v>
      </c>
      <c r="O24" s="8" t="n">
        <v>390128000</v>
      </c>
      <c r="P24" s="8" t="n">
        <v>393415000</v>
      </c>
      <c r="Q24" s="8" t="n">
        <v>420214000</v>
      </c>
      <c r="R24" s="8" t="n">
        <v>210753000</v>
      </c>
      <c r="S24" s="8" t="n">
        <v>220193000</v>
      </c>
      <c r="T24" s="8" t="n">
        <v>960211000</v>
      </c>
      <c r="U24" s="8" t="n">
        <v>686144000</v>
      </c>
    </row>
    <row r="25">
      <c r="A25" s="9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9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Symbotic (SYM)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Q2 | Mar 28,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9" t="inlineStr">
        <is>
          <t>TTM Revenue</t>
        </is>
      </c>
      <c r="B5" s="14">
        <f>SUM('Income Statement'!R7:U7)</f>
        <v/>
      </c>
      <c r="C5" s="9" t="inlineStr">
        <is>
          <t>Revenue growth</t>
        </is>
      </c>
      <c r="D5" s="15" t="n">
        <v>0.1507</v>
      </c>
      <c r="E5" s="15" t="n">
        <v>0.1307</v>
      </c>
      <c r="F5" s="15" t="n">
        <v>0.1107</v>
      </c>
      <c r="G5" s="15" t="n">
        <v>0.0907</v>
      </c>
      <c r="H5" s="15" t="n">
        <v>0.08069999999999999</v>
      </c>
    </row>
    <row r="6">
      <c r="A6" s="9" t="inlineStr">
        <is>
          <t>TTM EBIT</t>
        </is>
      </c>
      <c r="B6" s="14">
        <f>SUM('Income Statement'!R14:U14)</f>
        <v/>
      </c>
      <c r="C6" s="9" t="inlineStr">
        <is>
          <t>EBIT margin</t>
        </is>
      </c>
      <c r="D6" s="15" t="n">
        <v>0.02</v>
      </c>
      <c r="E6" s="15" t="n">
        <v>0.06</v>
      </c>
      <c r="F6" s="15" t="n">
        <v>0.1</v>
      </c>
      <c r="G6" s="15" t="n">
        <v>0.14</v>
      </c>
      <c r="H6" s="15" t="n">
        <v>0.18</v>
      </c>
    </row>
    <row r="7">
      <c r="A7" s="9" t="inlineStr">
        <is>
          <t>TTM EBIT Margin</t>
        </is>
      </c>
      <c r="B7" s="14">
        <f>IFERROR(B6/B5,0)</f>
        <v/>
      </c>
      <c r="C7" s="9" t="inlineStr">
        <is>
          <t>D&amp;A margin</t>
        </is>
      </c>
      <c r="D7" s="15" t="n">
        <v>0.0463</v>
      </c>
      <c r="E7" s="15" t="n">
        <v>0.0497</v>
      </c>
      <c r="F7" s="15" t="n">
        <v>0.0532</v>
      </c>
      <c r="G7" s="15" t="n">
        <v>0.0566</v>
      </c>
      <c r="H7" s="15" t="n">
        <v>0.06</v>
      </c>
    </row>
    <row r="8">
      <c r="A8" s="9" t="inlineStr">
        <is>
          <t>Base Net Working Capital</t>
        </is>
      </c>
      <c r="B8" s="14">
        <f>'Balance Sheet'!U8+'Balance Sheet'!U9+'Balance Sheet'!U10-'Balance Sheet'!U20</f>
        <v/>
      </c>
      <c r="C8" s="9" t="inlineStr">
        <is>
          <t>CapEx margin</t>
        </is>
      </c>
      <c r="D8" s="15" t="n">
        <v>0.03</v>
      </c>
      <c r="E8" s="15" t="n">
        <v>0.0425</v>
      </c>
      <c r="F8" s="15" t="n">
        <v>0.055</v>
      </c>
      <c r="G8" s="15" t="n">
        <v>0.0675</v>
      </c>
      <c r="H8" s="15" t="n">
        <v>0.08</v>
      </c>
    </row>
    <row r="9">
      <c r="A9" s="9" t="inlineStr">
        <is>
          <t>NWC % Revenue</t>
        </is>
      </c>
      <c r="B9" s="14">
        <f>IFERROR(B8/B5,0)</f>
        <v/>
      </c>
      <c r="C9" s="9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9" t="inlineStr">
        <is>
          <t>TTM D&amp;A</t>
        </is>
      </c>
      <c r="B10" s="14" t="n">
        <v>41063000</v>
      </c>
      <c r="C10" s="9" t="inlineStr">
        <is>
          <t>Tax rate</t>
        </is>
      </c>
      <c r="D10" s="15" t="n">
        <v>0.12</v>
      </c>
      <c r="E10" s="15" t="n">
        <v>0.12</v>
      </c>
      <c r="F10" s="15" t="n">
        <v>0.12</v>
      </c>
      <c r="G10" s="15" t="n">
        <v>0.12</v>
      </c>
      <c r="H10" s="15" t="n">
        <v>0.12</v>
      </c>
    </row>
    <row r="11">
      <c r="A11" s="9" t="inlineStr">
        <is>
          <t>D&amp;A Margin</t>
        </is>
      </c>
      <c r="B11" s="14">
        <f>IFERROR(B10/B5,0)</f>
        <v/>
      </c>
      <c r="C11" s="9" t="n"/>
      <c r="D11" s="10" t="n"/>
      <c r="E11" s="10" t="n"/>
      <c r="F11" s="10" t="n"/>
      <c r="G11" s="10" t="n"/>
      <c r="H11" s="10" t="n"/>
    </row>
    <row r="12">
      <c r="A12" s="9" t="inlineStr">
        <is>
          <t>TTM CapEx</t>
        </is>
      </c>
      <c r="B12" s="14" t="n">
        <v>0</v>
      </c>
      <c r="C12" s="9" t="inlineStr">
        <is>
          <t>Revenue</t>
        </is>
      </c>
      <c r="D12" s="11">
        <f>$B$5*(1+D5)</f>
        <v/>
      </c>
      <c r="E12" s="11">
        <f>D12*(1+E5)</f>
        <v/>
      </c>
      <c r="F12" s="11">
        <f>E12*(1+F5)</f>
        <v/>
      </c>
      <c r="G12" s="11">
        <f>F12*(1+G5)</f>
        <v/>
      </c>
      <c r="H12" s="11">
        <f>G12*(1+H5)</f>
        <v/>
      </c>
    </row>
    <row r="13">
      <c r="A13" s="9" t="inlineStr">
        <is>
          <t>CapEx Margin</t>
        </is>
      </c>
      <c r="B13" s="14">
        <f>IFERROR(B12/B5,0)</f>
        <v/>
      </c>
      <c r="C13" s="9" t="inlineStr">
        <is>
          <t>EBIT</t>
        </is>
      </c>
      <c r="D13" s="11">
        <f>D12*D6</f>
        <v/>
      </c>
      <c r="E13" s="11">
        <f>E12*E6</f>
        <v/>
      </c>
      <c r="F13" s="11">
        <f>F12*F6</f>
        <v/>
      </c>
      <c r="G13" s="11">
        <f>G12*G6</f>
        <v/>
      </c>
      <c r="H13" s="11">
        <f>H12*H6</f>
        <v/>
      </c>
    </row>
    <row r="14">
      <c r="A14" s="9" t="inlineStr">
        <is>
          <t>Cash &amp; Equivalents</t>
        </is>
      </c>
      <c r="B14" s="14" t="n">
        <v>2009435000</v>
      </c>
      <c r="C14" s="9" t="inlineStr">
        <is>
          <t>NOPAT</t>
        </is>
      </c>
      <c r="D14" s="11">
        <f>D13*(1-D10)</f>
        <v/>
      </c>
      <c r="E14" s="11">
        <f>E13*(1-E10)</f>
        <v/>
      </c>
      <c r="F14" s="11">
        <f>F13*(1-F10)</f>
        <v/>
      </c>
      <c r="G14" s="11">
        <f>G13*(1-G10)</f>
        <v/>
      </c>
      <c r="H14" s="11">
        <f>H13*(1-H10)</f>
        <v/>
      </c>
    </row>
    <row r="15">
      <c r="A15" s="9" t="inlineStr">
        <is>
          <t>Debt &amp; Lease Obligations</t>
        </is>
      </c>
      <c r="B15" s="14" t="n">
        <v>0</v>
      </c>
      <c r="C15" s="9" t="inlineStr">
        <is>
          <t>D&amp;A</t>
        </is>
      </c>
      <c r="D15" s="11">
        <f>D12*D7</f>
        <v/>
      </c>
      <c r="E15" s="11">
        <f>E12*E7</f>
        <v/>
      </c>
      <c r="F15" s="11">
        <f>F12*F7</f>
        <v/>
      </c>
      <c r="G15" s="11">
        <f>G12*G7</f>
        <v/>
      </c>
      <c r="H15" s="11">
        <f>H12*H7</f>
        <v/>
      </c>
    </row>
    <row r="16">
      <c r="A16" s="9" t="inlineStr">
        <is>
          <t>Net Cash / (Debt)</t>
        </is>
      </c>
      <c r="B16" s="14">
        <f>B14-B15</f>
        <v/>
      </c>
      <c r="C16" s="9" t="inlineStr">
        <is>
          <t>CapEx</t>
        </is>
      </c>
      <c r="D16" s="11">
        <f>D12*D8</f>
        <v/>
      </c>
      <c r="E16" s="11">
        <f>E12*E8</f>
        <v/>
      </c>
      <c r="F16" s="11">
        <f>F12*F8</f>
        <v/>
      </c>
      <c r="G16" s="11">
        <f>G12*G8</f>
        <v/>
      </c>
      <c r="H16" s="11">
        <f>H12*H8</f>
        <v/>
      </c>
    </row>
    <row r="17">
      <c r="A17" s="9" t="inlineStr">
        <is>
          <t>Shares Outstanding (mm)</t>
        </is>
      </c>
      <c r="B17" s="16" t="n">
        <v>602.515397</v>
      </c>
      <c r="C17" s="9" t="inlineStr">
        <is>
          <t>NWC</t>
        </is>
      </c>
      <c r="D17" s="11">
        <f>D12*D9</f>
        <v/>
      </c>
      <c r="E17" s="11">
        <f>E12*E9</f>
        <v/>
      </c>
      <c r="F17" s="11">
        <f>F12*F9</f>
        <v/>
      </c>
      <c r="G17" s="11">
        <f>G12*G9</f>
        <v/>
      </c>
      <c r="H17" s="11">
        <f>H12*H9</f>
        <v/>
      </c>
    </row>
    <row r="18">
      <c r="A18" s="9" t="inlineStr">
        <is>
          <t>WACC</t>
        </is>
      </c>
      <c r="B18" s="17" t="n">
        <v>0.1</v>
      </c>
      <c r="C18" s="9" t="inlineStr">
        <is>
          <t>Change in NWC</t>
        </is>
      </c>
      <c r="D18" s="11">
        <f>D17-$B$8</f>
        <v/>
      </c>
      <c r="E18" s="11">
        <f>E17-D17</f>
        <v/>
      </c>
      <c r="F18" s="11">
        <f>F17-E17</f>
        <v/>
      </c>
      <c r="G18" s="11">
        <f>G17-F17</f>
        <v/>
      </c>
      <c r="H18" s="11">
        <f>H17-G17</f>
        <v/>
      </c>
    </row>
    <row r="19">
      <c r="A19" s="9" t="inlineStr">
        <is>
          <t>Terminal Growth</t>
        </is>
      </c>
      <c r="B19" s="17" t="n">
        <v>0.03</v>
      </c>
      <c r="C19" s="9" t="inlineStr">
        <is>
          <t>Unlevered FCF</t>
        </is>
      </c>
      <c r="D19" s="11">
        <f>D14+D15-D16-D18</f>
        <v/>
      </c>
      <c r="E19" s="11">
        <f>E14+E15-E16-E18</f>
        <v/>
      </c>
      <c r="F19" s="11">
        <f>F14+F15-F16-F18</f>
        <v/>
      </c>
      <c r="G19" s="11">
        <f>G14+G15-G16-G18</f>
        <v/>
      </c>
      <c r="H19" s="11">
        <f>H14+H15-H16-H18</f>
        <v/>
      </c>
    </row>
    <row r="20">
      <c r="A20" s="9" t="n"/>
      <c r="B20" s="14" t="n"/>
      <c r="C20" s="9" t="inlineStr">
        <is>
          <t>Discount factor</t>
        </is>
      </c>
      <c r="D20" s="11">
        <f>1/(1+$B$18)^1</f>
        <v/>
      </c>
      <c r="E20" s="11">
        <f>1/(1+$B$18)^2</f>
        <v/>
      </c>
      <c r="F20" s="11">
        <f>1/(1+$B$18)^3</f>
        <v/>
      </c>
      <c r="G20" s="11">
        <f>1/(1+$B$18)^4</f>
        <v/>
      </c>
      <c r="H20" s="11">
        <f>1/(1+$B$18)^5</f>
        <v/>
      </c>
    </row>
    <row r="21">
      <c r="A21" s="9" t="n"/>
      <c r="B21" s="14" t="n"/>
      <c r="C21" s="9" t="inlineStr">
        <is>
          <t>PV of FCF</t>
        </is>
      </c>
      <c r="D21" s="11">
        <f>D19*D20</f>
        <v/>
      </c>
      <c r="E21" s="11">
        <f>E19*E20</f>
        <v/>
      </c>
      <c r="F21" s="11">
        <f>F19*F20</f>
        <v/>
      </c>
      <c r="G21" s="11">
        <f>G19*G20</f>
        <v/>
      </c>
      <c r="H21" s="11">
        <f>H19*H20</f>
        <v/>
      </c>
    </row>
    <row r="22">
      <c r="A22" s="9" t="inlineStr">
        <is>
          <t>Enterprise Value</t>
        </is>
      </c>
      <c r="B22" s="18">
        <f>SUM(D21:H21)+H24</f>
        <v/>
      </c>
      <c r="C22" s="9" t="n"/>
      <c r="D22" s="10" t="n"/>
      <c r="E22" s="10" t="n"/>
      <c r="F22" s="10" t="n"/>
      <c r="G22" s="10" t="n"/>
      <c r="H22" s="10" t="n"/>
    </row>
    <row r="23">
      <c r="A23" s="9" t="inlineStr">
        <is>
          <t>Equity Value</t>
        </is>
      </c>
      <c r="B23" s="18">
        <f>B22+B16</f>
        <v/>
      </c>
      <c r="C23" s="9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9" t="inlineStr">
        <is>
          <t>Value / Share</t>
        </is>
      </c>
      <c r="B24" s="19">
        <f>B23/B17</f>
        <v/>
      </c>
      <c r="C24" s="9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9" t="n"/>
      <c r="B25" s="9" t="n"/>
      <c r="C25" s="9" t="n"/>
      <c r="D25" s="10" t="n"/>
      <c r="E25" s="10" t="n"/>
      <c r="F25" s="10" t="n"/>
      <c r="G25" s="10" t="n"/>
      <c r="H25" s="10" t="n"/>
    </row>
    <row r="26">
      <c r="A26" s="9" t="n"/>
      <c r="B26" s="9" t="n"/>
      <c r="C26" s="9" t="n"/>
      <c r="D26" s="10" t="n"/>
      <c r="E26" s="10" t="n"/>
      <c r="F26" s="10" t="n"/>
      <c r="G26" s="10" t="n"/>
      <c r="H26" s="10" t="n"/>
    </row>
    <row r="27">
      <c r="A27" s="20" t="inlineStr">
        <is>
          <t>Sources</t>
        </is>
      </c>
      <c r="B27" s="9" t="n"/>
      <c r="C27" s="9" t="n"/>
      <c r="D27" s="10" t="n"/>
      <c r="E27" s="10" t="n"/>
      <c r="F27" s="10" t="n"/>
      <c r="G27" s="10" t="n"/>
      <c r="H27" s="10" t="n"/>
    </row>
    <row r="28">
      <c r="A28" s="9" t="inlineStr">
        <is>
          <t>SEC companyfacts JSON</t>
        </is>
      </c>
      <c r="B28" s="9" t="inlineStr">
        <is>
          <t>https://data.sec.gov/api/xbrl/companyfacts/CIK0001837240.json</t>
        </is>
      </c>
      <c r="C28" s="9" t="n"/>
      <c r="D28" s="10" t="n"/>
      <c r="E28" s="10" t="n"/>
      <c r="F28" s="10" t="n"/>
      <c r="G28" s="10" t="n"/>
      <c r="H28" s="10" t="n"/>
    </row>
    <row r="29">
      <c r="A29" s="9" t="inlineStr">
        <is>
          <t>Symbotic latest interim filing</t>
        </is>
      </c>
      <c r="B29" s="9" t="inlineStr">
        <is>
          <t>https://www.sec.gov/Archives/edgar/data/1837240/000183724026000024/sym-20260328.htm</t>
        </is>
      </c>
      <c r="C29" s="9" t="n"/>
      <c r="D29" s="10" t="n"/>
      <c r="E29" s="10" t="n"/>
      <c r="F29" s="10" t="n"/>
      <c r="G29" s="10" t="n"/>
      <c r="H29" s="10" t="n"/>
    </row>
    <row r="30">
      <c r="A30" s="9" t="inlineStr">
        <is>
          <t>Symbotic latest annual filing</t>
        </is>
      </c>
      <c r="B30" s="9" t="inlineStr">
        <is>
          <t>https://www.sec.gov/Archives/edgar/data/1837240/000183724025000278/sym-20250927.htm</t>
        </is>
      </c>
      <c r="C30" s="9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2026-05-25T04:09:37Z</dcterms:created>
  <dcterms:modified xmlns:dcterms="http://purl.org/dc/terms/" xmlns:xsi="http://www.w3.org/2001/XMLSchema-instance" xsi:type="dcterms:W3CDTF">2026-05-25T04:09:37Z</dcterms:modified>
</cp:coreProperties>
</file>