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come Statement" sheetId="1" state="visible" r:id="rId1"/>
    <sheet xmlns:r="http://schemas.openxmlformats.org/officeDocument/2006/relationships" name="Balance Sheet" sheetId="2" state="visible" r:id="rId2"/>
    <sheet xmlns:r="http://schemas.openxmlformats.org/officeDocument/2006/relationships" name="DCF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yyyy-mm-dd h:mm:ss"/>
    <numFmt numFmtId="165" formatCode="mmm d, yyyy"/>
    <numFmt numFmtId="166" formatCode="#,##0.0"/>
    <numFmt numFmtId="167" formatCode="0.0%"/>
    <numFmt numFmtId="168" formatCode="#,##0.000"/>
    <numFmt numFmtId="169" formatCode="$#,##0.00"/>
  </numFmts>
  <fonts count="4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  <font>
      <b val="1"/>
    </font>
  </fonts>
  <fills count="6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D9EAF7"/>
      </patternFill>
    </fill>
    <fill>
      <patternFill patternType="solid">
        <fgColor rgb="00E2F0D9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left" vertical="top" wrapText="1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 wrapText="1"/>
    </xf>
    <xf numFmtId="166" fontId="0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center" vertical="center"/>
    </xf>
    <xf numFmtId="167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left" vertical="center" wrapText="1"/>
    </xf>
    <xf numFmtId="167" fontId="0" fillId="5" borderId="1" applyAlignment="1" pivotButton="0" quotePrefix="0" xfId="0">
      <alignment horizontal="center" vertical="center"/>
    </xf>
    <xf numFmtId="168" fontId="0" fillId="0" borderId="1" applyAlignment="1" pivotButton="0" quotePrefix="0" xfId="0">
      <alignment horizontal="left" vertical="center" wrapText="1"/>
    </xf>
    <xf numFmtId="166" fontId="0" fillId="5" borderId="1" applyAlignment="1" pivotButton="0" quotePrefix="0" xfId="0">
      <alignment horizontal="left" vertical="center" wrapText="1"/>
    </xf>
    <xf numFmtId="166" fontId="3" fillId="4" borderId="1" applyAlignment="1" pivotButton="0" quotePrefix="0" xfId="0">
      <alignment horizontal="left" vertical="center" wrapText="1"/>
    </xf>
    <xf numFmtId="169" fontId="3" fillId="4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data.sec.gov/api/xbrl/companyfacts/CIK0001413447.json" TargetMode="External" Id="rId1"/></Relationships>
</file>

<file path=xl/worksheets/_rels/sheet3.xml.rels><Relationships xmlns="http://schemas.openxmlformats.org/package/2006/relationships"><Relationship Type="http://schemas.openxmlformats.org/officeDocument/2006/relationships/hyperlink" Target="https://data.sec.gov/api/xbrl/companyfacts/CIK0001413447.json" TargetMode="External" Id="rId1"/><Relationship Type="http://schemas.openxmlformats.org/officeDocument/2006/relationships/hyperlink" Target="https://www.sec.gov/Archives/edgar/data/1413447/000141344726000034/nxpi-20260329.htm" TargetMode="External" Id="rId2"/><Relationship Type="http://schemas.openxmlformats.org/officeDocument/2006/relationships/hyperlink" Target="https://www.sec.gov/Archives/edgar/data/1413447/000141344726000008/nxpi-20251231.htm" TargetMode="Externa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NXP Semiconductors (NXPI) | 5-Year Quarterly Income Statement</t>
        </is>
      </c>
    </row>
    <row r="2" ht="34" customHeight="1">
      <c r="A2" s="2" t="inlineStr">
        <is>
          <t>Source: SEC companyfacts and NXP Semiconductors filings through FY2026 Q1 (quarter ended March 29, 2026; filed April 28, 2026). USD millions.</t>
        </is>
      </c>
    </row>
    <row r="4">
      <c r="A4" s="3" t="inlineStr">
        <is>
          <t>Line Item</t>
        </is>
      </c>
      <c r="B4" s="3" t="inlineStr">
        <is>
          <t>FY2021 Q2</t>
        </is>
      </c>
      <c r="C4" s="3" t="inlineStr">
        <is>
          <t>FY2021 Q3</t>
        </is>
      </c>
      <c r="D4" s="3" t="inlineStr">
        <is>
          <t>FY2021 Q4</t>
        </is>
      </c>
      <c r="E4" s="3" t="inlineStr">
        <is>
          <t>FY2022 Q1</t>
        </is>
      </c>
      <c r="F4" s="3" t="inlineStr">
        <is>
          <t>FY2022 Q2</t>
        </is>
      </c>
      <c r="G4" s="3" t="inlineStr">
        <is>
          <t>FY2022 Q3</t>
        </is>
      </c>
      <c r="H4" s="3" t="inlineStr">
        <is>
          <t>FY2022 Q4</t>
        </is>
      </c>
      <c r="I4" s="3" t="inlineStr">
        <is>
          <t>FY2023 Q1</t>
        </is>
      </c>
      <c r="J4" s="3" t="inlineStr">
        <is>
          <t>FY2023 Q2</t>
        </is>
      </c>
      <c r="K4" s="3" t="inlineStr">
        <is>
          <t>FY2023 Q3</t>
        </is>
      </c>
      <c r="L4" s="3" t="inlineStr">
        <is>
          <t>FY2023 Q4</t>
        </is>
      </c>
      <c r="M4" s="3" t="inlineStr">
        <is>
          <t>FY2024 Q1</t>
        </is>
      </c>
      <c r="N4" s="3" t="inlineStr">
        <is>
          <t>FY2024 Q2</t>
        </is>
      </c>
      <c r="O4" s="3" t="inlineStr">
        <is>
          <t>FY2024 Q3</t>
        </is>
      </c>
      <c r="P4" s="3" t="inlineStr">
        <is>
          <t>FY2024 Q4</t>
        </is>
      </c>
      <c r="Q4" s="3" t="inlineStr">
        <is>
          <t>FY2025 Q1</t>
        </is>
      </c>
      <c r="R4" s="3" t="inlineStr">
        <is>
          <t>FY2025 Q2</t>
        </is>
      </c>
      <c r="S4" s="3" t="inlineStr">
        <is>
          <t>FY2025 Q3</t>
        </is>
      </c>
      <c r="T4" s="3" t="inlineStr">
        <is>
          <t>FY2025 Q4</t>
        </is>
      </c>
      <c r="U4" s="3" t="inlineStr">
        <is>
          <t>FY2026 Q1</t>
        </is>
      </c>
    </row>
    <row r="5">
      <c r="A5" s="4" t="inlineStr">
        <is>
          <t>Quarter End</t>
        </is>
      </c>
      <c r="B5" s="5" t="n">
        <v>44381</v>
      </c>
      <c r="C5" s="5" t="n">
        <v>44472</v>
      </c>
      <c r="D5" s="5" t="n">
        <v>44561</v>
      </c>
      <c r="E5" s="5" t="n">
        <v>44654</v>
      </c>
      <c r="F5" s="5" t="n">
        <v>44745</v>
      </c>
      <c r="G5" s="5" t="n">
        <v>44836</v>
      </c>
      <c r="H5" s="5" t="n">
        <v>44926</v>
      </c>
      <c r="I5" s="5" t="n">
        <v>45018</v>
      </c>
      <c r="J5" s="5" t="n">
        <v>45109</v>
      </c>
      <c r="K5" s="5" t="n">
        <v>45200</v>
      </c>
      <c r="L5" s="5" t="n">
        <v>45291</v>
      </c>
      <c r="M5" s="5" t="n">
        <v>45382</v>
      </c>
      <c r="N5" s="5" t="n">
        <v>45473</v>
      </c>
      <c r="O5" s="5" t="n">
        <v>45564</v>
      </c>
      <c r="P5" s="5" t="n">
        <v>45657</v>
      </c>
      <c r="Q5" s="5" t="n">
        <v>45746</v>
      </c>
      <c r="R5" s="5" t="n">
        <v>45837</v>
      </c>
      <c r="S5" s="5" t="n">
        <v>45928</v>
      </c>
      <c r="T5" s="5" t="n">
        <v>46022</v>
      </c>
      <c r="U5" s="5" t="n">
        <v>46110</v>
      </c>
    </row>
    <row r="7">
      <c r="A7" s="6" t="inlineStr">
        <is>
          <t>Revenue</t>
        </is>
      </c>
      <c r="B7" s="7" t="n">
        <v>2596000000</v>
      </c>
      <c r="C7" s="7" t="n">
        <v>2861000000</v>
      </c>
      <c r="D7" s="7" t="n">
        <v>3039000000</v>
      </c>
      <c r="E7" s="7" t="n">
        <v>3136000000</v>
      </c>
      <c r="F7" s="7" t="n">
        <v>3312000000</v>
      </c>
      <c r="G7" s="7" t="n">
        <v>3445000000</v>
      </c>
      <c r="H7" s="7" t="n">
        <v>3312000000</v>
      </c>
      <c r="I7" s="7" t="n">
        <v>3121000000</v>
      </c>
      <c r="J7" s="7" t="n">
        <v>3299000000</v>
      </c>
      <c r="K7" s="7" t="n">
        <v>3434000000</v>
      </c>
      <c r="L7" s="7" t="n">
        <v>3422000000</v>
      </c>
      <c r="M7" s="7" t="n">
        <v>3126000000</v>
      </c>
      <c r="N7" s="7" t="n">
        <v>3127000000</v>
      </c>
      <c r="O7" s="7" t="n">
        <v>3250000000</v>
      </c>
      <c r="P7" s="7" t="n">
        <v>3111000000</v>
      </c>
      <c r="Q7" s="7" t="n">
        <v>2835000000</v>
      </c>
      <c r="R7" s="7" t="n">
        <v>2926000000</v>
      </c>
      <c r="S7" s="7" t="n">
        <v>3173000000</v>
      </c>
      <c r="T7" s="7" t="n">
        <v>3335000000</v>
      </c>
      <c r="U7" s="7" t="n">
        <v>3181000000</v>
      </c>
    </row>
    <row r="8">
      <c r="A8" s="8" t="inlineStr">
        <is>
          <t>Cost of revenue</t>
        </is>
      </c>
      <c r="B8" s="9" t="n">
        <v>1174000000</v>
      </c>
      <c r="C8" s="9" t="n">
        <v>1278000000</v>
      </c>
      <c r="D8" s="9" t="n">
        <v>1332000000</v>
      </c>
      <c r="E8" s="9" t="n">
        <v>1359000000</v>
      </c>
      <c r="F8" s="9" t="n">
        <v>1430000000</v>
      </c>
      <c r="G8" s="9" t="n">
        <v>1478000000</v>
      </c>
      <c r="H8" s="9" t="n">
        <v>1421000000</v>
      </c>
      <c r="I8" s="9" t="n">
        <v>1351000000</v>
      </c>
      <c r="J8" s="9" t="n">
        <v>1418000000</v>
      </c>
      <c r="K8" s="9" t="n">
        <v>1469000000</v>
      </c>
      <c r="L8" s="9" t="n">
        <v>1485000000</v>
      </c>
      <c r="M8" s="9" t="n">
        <v>1343000000</v>
      </c>
      <c r="N8" s="9" t="n">
        <v>1335000000</v>
      </c>
      <c r="O8" s="9" t="n">
        <v>1384000000</v>
      </c>
      <c r="P8" s="9" t="n">
        <v>1433000000</v>
      </c>
      <c r="Q8" s="9" t="n">
        <v>1275000000</v>
      </c>
      <c r="R8" s="9" t="n">
        <v>1364000000</v>
      </c>
      <c r="S8" s="9" t="n">
        <v>1386000000</v>
      </c>
      <c r="T8" s="9" t="n">
        <v>1528000000</v>
      </c>
      <c r="U8" s="9" t="n">
        <v>1393000000</v>
      </c>
    </row>
    <row r="9">
      <c r="A9" s="6" t="inlineStr">
        <is>
          <t>Gross profit</t>
        </is>
      </c>
      <c r="B9" s="7" t="n">
        <v>1422000000</v>
      </c>
      <c r="C9" s="7" t="n">
        <v>1583000000</v>
      </c>
      <c r="D9" s="7" t="n">
        <v>1707000000</v>
      </c>
      <c r="E9" s="7" t="n">
        <v>1777000000</v>
      </c>
      <c r="F9" s="7" t="n">
        <v>1882000000</v>
      </c>
      <c r="G9" s="7" t="n">
        <v>1967000000</v>
      </c>
      <c r="H9" s="7" t="n">
        <v>1891000000</v>
      </c>
      <c r="I9" s="7" t="n">
        <v>1770000000</v>
      </c>
      <c r="J9" s="7" t="n">
        <v>1881000000</v>
      </c>
      <c r="K9" s="7" t="n">
        <v>1965000000</v>
      </c>
      <c r="L9" s="7" t="n">
        <v>1937000000</v>
      </c>
      <c r="M9" s="7" t="n">
        <v>1783000000</v>
      </c>
      <c r="N9" s="7" t="n">
        <v>1792000000</v>
      </c>
      <c r="O9" s="7" t="n">
        <v>1866000000</v>
      </c>
      <c r="P9" s="7" t="n">
        <v>1678000000</v>
      </c>
      <c r="Q9" s="7" t="n">
        <v>1560000000</v>
      </c>
      <c r="R9" s="7" t="n">
        <v>1562000000</v>
      </c>
      <c r="S9" s="7" t="n">
        <v>1787000000</v>
      </c>
      <c r="T9" s="7" t="n">
        <v>1807000000</v>
      </c>
      <c r="U9" s="7" t="n">
        <v>1788000000</v>
      </c>
    </row>
    <row r="10">
      <c r="A10" s="8" t="inlineStr">
        <is>
          <t>Research and development</t>
        </is>
      </c>
      <c r="B10" s="9" t="n">
        <v>476000000</v>
      </c>
      <c r="C10" s="9" t="n">
        <v>492000000</v>
      </c>
      <c r="D10" s="9" t="n">
        <v>507000000</v>
      </c>
      <c r="E10" s="9" t="n">
        <v>518000000</v>
      </c>
      <c r="F10" s="9" t="n">
        <v>542000000</v>
      </c>
      <c r="G10" s="9" t="n">
        <v>548000000</v>
      </c>
      <c r="H10" s="9" t="n">
        <v>540000000</v>
      </c>
      <c r="I10" s="9" t="n">
        <v>577000000</v>
      </c>
      <c r="J10" s="9" t="n">
        <v>589000000</v>
      </c>
      <c r="K10" s="9" t="n">
        <v>601000000</v>
      </c>
      <c r="L10" s="9" t="n">
        <v>651000000</v>
      </c>
      <c r="M10" s="9" t="n">
        <v>564000000</v>
      </c>
      <c r="N10" s="9" t="n">
        <v>594000000</v>
      </c>
      <c r="O10" s="9" t="n">
        <v>577000000</v>
      </c>
      <c r="P10" s="9" t="n">
        <v>612000000</v>
      </c>
      <c r="Q10" s="9" t="n">
        <v>547000000</v>
      </c>
      <c r="R10" s="9" t="n">
        <v>573000000</v>
      </c>
      <c r="S10" s="9" t="n">
        <v>575000000</v>
      </c>
      <c r="T10" s="9" t="n">
        <v>665000000</v>
      </c>
      <c r="U10" s="9" t="n">
        <v>588000000</v>
      </c>
    </row>
    <row r="11">
      <c r="A11" s="8" t="inlineStr">
        <is>
          <t>Selling, general and administrative</t>
        </is>
      </c>
      <c r="B11" s="9" t="n">
        <v>234000000</v>
      </c>
      <c r="C11" s="9" t="n">
        <v>243000000</v>
      </c>
      <c r="D11" s="9" t="n">
        <v>257000000</v>
      </c>
      <c r="E11" s="9" t="n">
        <v>251000000</v>
      </c>
      <c r="F11" s="9" t="n">
        <v>265000000</v>
      </c>
      <c r="G11" s="9" t="n">
        <v>289000000</v>
      </c>
      <c r="H11" s="9" t="n">
        <v>261000000</v>
      </c>
      <c r="I11" s="9" t="n">
        <v>280000000</v>
      </c>
      <c r="J11" s="9" t="n">
        <v>274000000</v>
      </c>
      <c r="K11" s="9" t="n">
        <v>294000000</v>
      </c>
      <c r="L11" s="9" t="n">
        <v>311000000</v>
      </c>
      <c r="M11" s="9" t="n">
        <v>306000000</v>
      </c>
      <c r="N11" s="9" t="n">
        <v>270000000</v>
      </c>
      <c r="O11" s="9" t="n">
        <v>265000000</v>
      </c>
      <c r="P11" s="9" t="n">
        <v>323000000</v>
      </c>
      <c r="Q11" s="9" t="n">
        <v>281000000</v>
      </c>
      <c r="R11" s="9" t="n">
        <v>278000000</v>
      </c>
      <c r="S11" s="9" t="n">
        <v>286000000</v>
      </c>
      <c r="T11" s="9" t="n">
        <v>359000000</v>
      </c>
      <c r="U11" s="9" t="n">
        <v>284000000</v>
      </c>
    </row>
    <row r="12">
      <c r="A12" s="8" t="inlineStr">
        <is>
          <t>Other operating expense (income), net</t>
        </is>
      </c>
      <c r="B12" s="9" t="n">
        <v>139000000</v>
      </c>
      <c r="C12" s="9" t="n">
        <v>137000000</v>
      </c>
      <c r="D12" s="9" t="n">
        <v>136000000</v>
      </c>
      <c r="E12" s="9" t="n">
        <v>135000000</v>
      </c>
      <c r="F12" s="9" t="n">
        <v>134000000</v>
      </c>
      <c r="G12" s="9" t="n">
        <v>131000000</v>
      </c>
      <c r="H12" s="9" t="n">
        <v>109000000</v>
      </c>
      <c r="I12" s="9" t="n">
        <v>85000000</v>
      </c>
      <c r="J12" s="9" t="n">
        <v>81000000</v>
      </c>
      <c r="K12" s="9" t="n">
        <v>71000000</v>
      </c>
      <c r="L12" s="9" t="n">
        <v>63000000</v>
      </c>
      <c r="M12" s="9" t="n">
        <v>51000000</v>
      </c>
      <c r="N12" s="9" t="n">
        <v>28000000</v>
      </c>
      <c r="O12" s="9" t="n">
        <v>29000000</v>
      </c>
      <c r="P12" s="9" t="n">
        <v>28000000</v>
      </c>
      <c r="Q12" s="9" t="n">
        <v>27000000</v>
      </c>
      <c r="R12" s="9" t="n">
        <v>25000000</v>
      </c>
      <c r="S12" s="9" t="n">
        <v>31000000</v>
      </c>
      <c r="T12" s="9" t="n">
        <v>34000000</v>
      </c>
      <c r="U12" s="9" t="n">
        <v>32000000</v>
      </c>
    </row>
    <row r="13">
      <c r="A13" s="8" t="inlineStr">
        <is>
          <t>Total operating expenses</t>
        </is>
      </c>
      <c r="B13" s="9" t="n">
        <v>849000000</v>
      </c>
      <c r="C13" s="9" t="n">
        <v>872000000</v>
      </c>
      <c r="D13" s="9" t="n">
        <v>900000000</v>
      </c>
      <c r="E13" s="9" t="n">
        <v>904000000</v>
      </c>
      <c r="F13" s="9" t="n">
        <v>941000000</v>
      </c>
      <c r="G13" s="9" t="n">
        <v>968000000</v>
      </c>
      <c r="H13" s="9" t="n">
        <v>910000000</v>
      </c>
      <c r="I13" s="9" t="n">
        <v>942000000</v>
      </c>
      <c r="J13" s="9" t="n">
        <v>944000000</v>
      </c>
      <c r="K13" s="9" t="n">
        <v>966000000</v>
      </c>
      <c r="L13" s="9" t="n">
        <v>1025000000</v>
      </c>
      <c r="M13" s="9" t="n">
        <v>921000000</v>
      </c>
      <c r="N13" s="9" t="n">
        <v>892000000</v>
      </c>
      <c r="O13" s="9" t="n">
        <v>871000000</v>
      </c>
      <c r="P13" s="9" t="n">
        <v>963000000</v>
      </c>
      <c r="Q13" s="9" t="n">
        <v>855000000</v>
      </c>
      <c r="R13" s="9" t="n">
        <v>876000000</v>
      </c>
      <c r="S13" s="9" t="n">
        <v>892000000</v>
      </c>
      <c r="T13" s="9" t="n">
        <v>1058000000</v>
      </c>
      <c r="U13" s="9" t="n">
        <v>904000000</v>
      </c>
    </row>
    <row r="14">
      <c r="A14" s="6" t="inlineStr">
        <is>
          <t>Operating income</t>
        </is>
      </c>
      <c r="B14" s="7" t="n">
        <v>573000000</v>
      </c>
      <c r="C14" s="7" t="n">
        <v>711000000</v>
      </c>
      <c r="D14" s="7" t="n">
        <v>807000000</v>
      </c>
      <c r="E14" s="7" t="n">
        <v>873000000</v>
      </c>
      <c r="F14" s="7" t="n">
        <v>943000000</v>
      </c>
      <c r="G14" s="7" t="n">
        <v>1001000000</v>
      </c>
      <c r="H14" s="7" t="n">
        <v>980000000</v>
      </c>
      <c r="I14" s="7" t="n">
        <v>825000000</v>
      </c>
      <c r="J14" s="7" t="n">
        <v>937000000</v>
      </c>
      <c r="K14" s="7" t="n">
        <v>992000000</v>
      </c>
      <c r="L14" s="7" t="n">
        <v>907000000</v>
      </c>
      <c r="M14" s="7" t="n">
        <v>856000000</v>
      </c>
      <c r="N14" s="7" t="n">
        <v>896000000</v>
      </c>
      <c r="O14" s="7" t="n">
        <v>990000000</v>
      </c>
      <c r="P14" s="7" t="n">
        <v>675000000</v>
      </c>
      <c r="Q14" s="7" t="n">
        <v>723000000</v>
      </c>
      <c r="R14" s="7" t="n">
        <v>687000000</v>
      </c>
      <c r="S14" s="7" t="n">
        <v>893000000</v>
      </c>
      <c r="T14" s="7" t="n">
        <v>744000000</v>
      </c>
      <c r="U14" s="7" t="n">
        <v>1505000000</v>
      </c>
    </row>
    <row r="15">
      <c r="A15" s="8" t="inlineStr">
        <is>
          <t>Other non-operating expense (income), net</t>
        </is>
      </c>
      <c r="B15" s="9" t="n">
        <v>-111000000</v>
      </c>
      <c r="C15" s="9" t="n">
        <v>-97000000</v>
      </c>
      <c r="D15" s="9" t="n">
        <v>-133000000</v>
      </c>
      <c r="E15" s="9" t="n">
        <v>-102000000</v>
      </c>
      <c r="F15" s="9" t="n">
        <v>-144000000</v>
      </c>
      <c r="G15" s="9" t="n">
        <v>-114000000</v>
      </c>
      <c r="H15" s="9" t="n">
        <v>-121000000</v>
      </c>
      <c r="I15" s="9" t="n">
        <v>-92000000</v>
      </c>
      <c r="J15" s="9" t="n">
        <v>-81000000</v>
      </c>
      <c r="K15" s="9" t="n">
        <v>-82000000</v>
      </c>
      <c r="L15" s="9" t="n">
        <v>-86000000</v>
      </c>
      <c r="M15" s="9" t="n">
        <v>-76000000</v>
      </c>
      <c r="N15" s="9" t="n">
        <v>-84000000</v>
      </c>
      <c r="O15" s="9" t="n">
        <v>-99000000</v>
      </c>
      <c r="P15" s="9" t="n">
        <v>-103000000</v>
      </c>
      <c r="Q15" s="9" t="n">
        <v>-103000000</v>
      </c>
      <c r="R15" s="9" t="n">
        <v>-126000000</v>
      </c>
      <c r="S15" s="9" t="n">
        <v>-114000000</v>
      </c>
      <c r="T15" s="9" t="n">
        <v>-158000000</v>
      </c>
      <c r="U15" s="9" t="n">
        <v>-111000000</v>
      </c>
    </row>
    <row r="16">
      <c r="A16" s="6" t="inlineStr">
        <is>
          <t>Pretax income</t>
        </is>
      </c>
      <c r="B16" s="7" t="n">
        <v>462000000</v>
      </c>
      <c r="C16" s="7" t="n">
        <v>614000000</v>
      </c>
      <c r="D16" s="7" t="n">
        <v>674000000</v>
      </c>
      <c r="E16" s="7" t="n">
        <v>771000000</v>
      </c>
      <c r="F16" s="7" t="n">
        <v>799000000</v>
      </c>
      <c r="G16" s="7" t="n">
        <v>887000000</v>
      </c>
      <c r="H16" s="7" t="n">
        <v>859000000</v>
      </c>
      <c r="I16" s="7" t="n">
        <v>733000000</v>
      </c>
      <c r="J16" s="7" t="n">
        <v>856000000</v>
      </c>
      <c r="K16" s="7" t="n">
        <v>910000000</v>
      </c>
      <c r="L16" s="7" t="n">
        <v>821000000</v>
      </c>
      <c r="M16" s="7" t="n">
        <v>780000000</v>
      </c>
      <c r="N16" s="7" t="n">
        <v>812000000</v>
      </c>
      <c r="O16" s="7" t="n">
        <v>891000000</v>
      </c>
      <c r="P16" s="7" t="n">
        <v>572000000</v>
      </c>
      <c r="Q16" s="7" t="n">
        <v>620000000</v>
      </c>
      <c r="R16" s="7" t="n">
        <v>561000000</v>
      </c>
      <c r="S16" s="7" t="n">
        <v>779000000</v>
      </c>
      <c r="T16" s="7" t="n">
        <v>586000000</v>
      </c>
      <c r="U16" s="7" t="n">
        <v>1394000000</v>
      </c>
    </row>
    <row r="17">
      <c r="A17" s="8" t="inlineStr">
        <is>
          <t>Income tax expense</t>
        </is>
      </c>
      <c r="B17" s="9" t="n">
        <v>65000000</v>
      </c>
      <c r="C17" s="9" t="n">
        <v>95000000</v>
      </c>
      <c r="D17" s="9" t="n">
        <v>72000000</v>
      </c>
      <c r="E17" s="9" t="n">
        <v>114000000</v>
      </c>
      <c r="F17" s="9" t="n">
        <v>129000000</v>
      </c>
      <c r="G17" s="9" t="n">
        <v>149000000</v>
      </c>
      <c r="H17" s="9" t="n">
        <v>137000000</v>
      </c>
      <c r="I17" s="9" t="n">
        <v>118000000</v>
      </c>
      <c r="J17" s="9" t="n">
        <v>158000000</v>
      </c>
      <c r="K17" s="9" t="n">
        <v>123000000</v>
      </c>
      <c r="L17" s="9" t="n">
        <v>124000000</v>
      </c>
      <c r="M17" s="9" t="n">
        <v>141000000</v>
      </c>
      <c r="N17" s="9" t="n">
        <v>154000000</v>
      </c>
      <c r="O17" s="9" t="n">
        <v>173000000</v>
      </c>
      <c r="P17" s="9" t="n">
        <v>77000000</v>
      </c>
      <c r="Q17" s="9" t="n">
        <v>130000000</v>
      </c>
      <c r="R17" s="9" t="n">
        <v>116000000</v>
      </c>
      <c r="S17" s="9" t="n">
        <v>148000000</v>
      </c>
      <c r="T17" s="9" t="n">
        <v>131000000</v>
      </c>
      <c r="U17" s="9" t="n">
        <v>272000000</v>
      </c>
    </row>
    <row r="18">
      <c r="A18" s="6" t="inlineStr">
        <is>
          <t>Net income</t>
        </is>
      </c>
      <c r="B18" s="7" t="n">
        <v>397000000</v>
      </c>
      <c r="C18" s="7" t="n">
        <v>519000000</v>
      </c>
      <c r="D18" s="7" t="n">
        <v>602000000</v>
      </c>
      <c r="E18" s="7" t="n">
        <v>657000000</v>
      </c>
      <c r="F18" s="7" t="n">
        <v>670000000</v>
      </c>
      <c r="G18" s="7" t="n">
        <v>738000000</v>
      </c>
      <c r="H18" s="7" t="n">
        <v>722000000</v>
      </c>
      <c r="I18" s="7" t="n">
        <v>615000000</v>
      </c>
      <c r="J18" s="7" t="n">
        <v>698000000</v>
      </c>
      <c r="K18" s="7" t="n">
        <v>787000000</v>
      </c>
      <c r="L18" s="7" t="n">
        <v>697000000</v>
      </c>
      <c r="M18" s="7" t="n">
        <v>639000000</v>
      </c>
      <c r="N18" s="7" t="n">
        <v>658000000</v>
      </c>
      <c r="O18" s="7" t="n">
        <v>718000000</v>
      </c>
      <c r="P18" s="7" t="n">
        <v>495000000</v>
      </c>
      <c r="Q18" s="7" t="n">
        <v>490000000</v>
      </c>
      <c r="R18" s="7" t="n">
        <v>445000000</v>
      </c>
      <c r="S18" s="7" t="n">
        <v>631000000</v>
      </c>
      <c r="T18" s="7" t="n">
        <v>455000000</v>
      </c>
      <c r="U18" s="7" t="n">
        <v>1122000000</v>
      </c>
    </row>
    <row r="19">
      <c r="A19" s="8" t="inlineStr">
        <is>
          <t>CapEx</t>
        </is>
      </c>
      <c r="B19" s="9" t="n">
        <v>150000000</v>
      </c>
      <c r="C19" s="9" t="n">
        <v>201000000</v>
      </c>
      <c r="D19" s="9" t="n">
        <v>266000000</v>
      </c>
      <c r="E19" s="9" t="n">
        <v>280000000</v>
      </c>
      <c r="F19" s="9" t="n">
        <v>268000000</v>
      </c>
      <c r="G19" s="9" t="n">
        <v>282000000</v>
      </c>
      <c r="H19" s="9" t="n">
        <v>233000000</v>
      </c>
      <c r="I19" s="9" t="n">
        <v>251000000</v>
      </c>
      <c r="J19" s="9" t="n">
        <v>201000000</v>
      </c>
      <c r="K19" s="9" t="n">
        <v>200000000</v>
      </c>
      <c r="L19" s="9" t="n">
        <v>175000000</v>
      </c>
      <c r="M19" s="9" t="n">
        <v>226000000</v>
      </c>
      <c r="N19" s="9" t="n">
        <v>185000000</v>
      </c>
      <c r="O19" s="9" t="n">
        <v>186000000</v>
      </c>
      <c r="P19" s="9" t="n">
        <v>130000000</v>
      </c>
      <c r="Q19" s="9" t="n">
        <v>139000000</v>
      </c>
      <c r="R19" s="9" t="n">
        <v>83000000</v>
      </c>
      <c r="S19" s="9" t="n">
        <v>77000000</v>
      </c>
      <c r="T19" s="9" t="n">
        <v>98000000</v>
      </c>
      <c r="U19" s="9" t="n">
        <v>79000000</v>
      </c>
    </row>
    <row r="20">
      <c r="A20" s="8" t="inlineStr">
        <is>
          <t>Gross margin</t>
        </is>
      </c>
      <c r="B20" s="10">
        <f>IFERROR(B9/B7,0)</f>
        <v/>
      </c>
      <c r="C20" s="10">
        <f>IFERROR(C9/C7,0)</f>
        <v/>
      </c>
      <c r="D20" s="10">
        <f>IFERROR(D9/D7,0)</f>
        <v/>
      </c>
      <c r="E20" s="10">
        <f>IFERROR(E9/E7,0)</f>
        <v/>
      </c>
      <c r="F20" s="10">
        <f>IFERROR(F9/F7,0)</f>
        <v/>
      </c>
      <c r="G20" s="10">
        <f>IFERROR(G9/G7,0)</f>
        <v/>
      </c>
      <c r="H20" s="10">
        <f>IFERROR(H9/H7,0)</f>
        <v/>
      </c>
      <c r="I20" s="10">
        <f>IFERROR(I9/I7,0)</f>
        <v/>
      </c>
      <c r="J20" s="10">
        <f>IFERROR(J9/J7,0)</f>
        <v/>
      </c>
      <c r="K20" s="10">
        <f>IFERROR(K9/K7,0)</f>
        <v/>
      </c>
      <c r="L20" s="10">
        <f>IFERROR(L9/L7,0)</f>
        <v/>
      </c>
      <c r="M20" s="10">
        <f>IFERROR(M9/M7,0)</f>
        <v/>
      </c>
      <c r="N20" s="10">
        <f>IFERROR(N9/N7,0)</f>
        <v/>
      </c>
      <c r="O20" s="10">
        <f>IFERROR(O9/O7,0)</f>
        <v/>
      </c>
      <c r="P20" s="10">
        <f>IFERROR(P9/P7,0)</f>
        <v/>
      </c>
      <c r="Q20" s="10">
        <f>IFERROR(Q9/Q7,0)</f>
        <v/>
      </c>
      <c r="R20" s="10">
        <f>IFERROR(R9/R7,0)</f>
        <v/>
      </c>
      <c r="S20" s="10">
        <f>IFERROR(S9/S7,0)</f>
        <v/>
      </c>
      <c r="T20" s="10">
        <f>IFERROR(T9/T7,0)</f>
        <v/>
      </c>
      <c r="U20" s="10">
        <f>IFERROR(U9/U7,0)</f>
        <v/>
      </c>
    </row>
    <row r="21">
      <c r="A21" s="8" t="inlineStr">
        <is>
          <t>Operating margin</t>
        </is>
      </c>
      <c r="B21" s="10">
        <f>IFERROR(B14/B7,0)</f>
        <v/>
      </c>
      <c r="C21" s="10">
        <f>IFERROR(C14/C7,0)</f>
        <v/>
      </c>
      <c r="D21" s="10">
        <f>IFERROR(D14/D7,0)</f>
        <v/>
      </c>
      <c r="E21" s="10">
        <f>IFERROR(E14/E7,0)</f>
        <v/>
      </c>
      <c r="F21" s="10">
        <f>IFERROR(F14/F7,0)</f>
        <v/>
      </c>
      <c r="G21" s="10">
        <f>IFERROR(G14/G7,0)</f>
        <v/>
      </c>
      <c r="H21" s="10">
        <f>IFERROR(H14/H7,0)</f>
        <v/>
      </c>
      <c r="I21" s="10">
        <f>IFERROR(I14/I7,0)</f>
        <v/>
      </c>
      <c r="J21" s="10">
        <f>IFERROR(J14/J7,0)</f>
        <v/>
      </c>
      <c r="K21" s="10">
        <f>IFERROR(K14/K7,0)</f>
        <v/>
      </c>
      <c r="L21" s="10">
        <f>IFERROR(L14/L7,0)</f>
        <v/>
      </c>
      <c r="M21" s="10">
        <f>IFERROR(M14/M7,0)</f>
        <v/>
      </c>
      <c r="N21" s="10">
        <f>IFERROR(N14/N7,0)</f>
        <v/>
      </c>
      <c r="O21" s="10">
        <f>IFERROR(O14/O7,0)</f>
        <v/>
      </c>
      <c r="P21" s="10">
        <f>IFERROR(P14/P7,0)</f>
        <v/>
      </c>
      <c r="Q21" s="10">
        <f>IFERROR(Q14/Q7,0)</f>
        <v/>
      </c>
      <c r="R21" s="10">
        <f>IFERROR(R14/R7,0)</f>
        <v/>
      </c>
      <c r="S21" s="10">
        <f>IFERROR(S14/S7,0)</f>
        <v/>
      </c>
      <c r="T21" s="10">
        <f>IFERROR(T14/T7,0)</f>
        <v/>
      </c>
      <c r="U21" s="10">
        <f>IFERROR(U14/U7,0)</f>
        <v/>
      </c>
    </row>
    <row r="22">
      <c r="A22" s="8" t="inlineStr">
        <is>
          <t>Net margin</t>
        </is>
      </c>
      <c r="B22" s="10">
        <f>IFERROR(B18/B7,0)</f>
        <v/>
      </c>
      <c r="C22" s="10">
        <f>IFERROR(C18/C7,0)</f>
        <v/>
      </c>
      <c r="D22" s="10">
        <f>IFERROR(D18/D7,0)</f>
        <v/>
      </c>
      <c r="E22" s="10">
        <f>IFERROR(E18/E7,0)</f>
        <v/>
      </c>
      <c r="F22" s="10">
        <f>IFERROR(F18/F7,0)</f>
        <v/>
      </c>
      <c r="G22" s="10">
        <f>IFERROR(G18/G7,0)</f>
        <v/>
      </c>
      <c r="H22" s="10">
        <f>IFERROR(H18/H7,0)</f>
        <v/>
      </c>
      <c r="I22" s="10">
        <f>IFERROR(I18/I7,0)</f>
        <v/>
      </c>
      <c r="J22" s="10">
        <f>IFERROR(J18/J7,0)</f>
        <v/>
      </c>
      <c r="K22" s="10">
        <f>IFERROR(K18/K7,0)</f>
        <v/>
      </c>
      <c r="L22" s="10">
        <f>IFERROR(L18/L7,0)</f>
        <v/>
      </c>
      <c r="M22" s="10">
        <f>IFERROR(M18/M7,0)</f>
        <v/>
      </c>
      <c r="N22" s="10">
        <f>IFERROR(N18/N7,0)</f>
        <v/>
      </c>
      <c r="O22" s="10">
        <f>IFERROR(O18/O7,0)</f>
        <v/>
      </c>
      <c r="P22" s="10">
        <f>IFERROR(P18/P7,0)</f>
        <v/>
      </c>
      <c r="Q22" s="10">
        <f>IFERROR(Q18/Q7,0)</f>
        <v/>
      </c>
      <c r="R22" s="10">
        <f>IFERROR(R18/R7,0)</f>
        <v/>
      </c>
      <c r="S22" s="10">
        <f>IFERROR(S18/S7,0)</f>
        <v/>
      </c>
      <c r="T22" s="10">
        <f>IFERROR(T18/T7,0)</f>
        <v/>
      </c>
      <c r="U22" s="10">
        <f>IFERROR(U18/U7,0)</f>
        <v/>
      </c>
    </row>
  </sheetData>
  <mergeCells count="2">
    <mergeCell ref="A1:U1"/>
    <mergeCell ref="A2:U2"/>
  </mergeCells>
  <hyperlinks>
    <hyperlink xmlns:r="http://schemas.openxmlformats.org/officeDocument/2006/relationships" ref="A2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U26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NXP Semiconductors (NXPI) | 5-Year Quarterly Balance Sheet</t>
        </is>
      </c>
    </row>
    <row r="2" ht="34" customHeight="1">
      <c r="A2" s="2" t="inlineStr">
        <is>
          <t>Source: SEC companyfacts and NXP Semiconductors filings through FY2026 Q1. USD millions.</t>
        </is>
      </c>
    </row>
    <row r="4">
      <c r="A4" s="3" t="inlineStr">
        <is>
          <t>Line Item</t>
        </is>
      </c>
      <c r="B4" s="3" t="inlineStr">
        <is>
          <t>FY2021 Q2</t>
        </is>
      </c>
      <c r="C4" s="3" t="inlineStr">
        <is>
          <t>FY2021 Q3</t>
        </is>
      </c>
      <c r="D4" s="3" t="inlineStr">
        <is>
          <t>FY2021 Q4</t>
        </is>
      </c>
      <c r="E4" s="3" t="inlineStr">
        <is>
          <t>FY2022 Q1</t>
        </is>
      </c>
      <c r="F4" s="3" t="inlineStr">
        <is>
          <t>FY2022 Q2</t>
        </is>
      </c>
      <c r="G4" s="3" t="inlineStr">
        <is>
          <t>FY2022 Q3</t>
        </is>
      </c>
      <c r="H4" s="3" t="inlineStr">
        <is>
          <t>FY2022 Q4</t>
        </is>
      </c>
      <c r="I4" s="3" t="inlineStr">
        <is>
          <t>FY2023 Q1</t>
        </is>
      </c>
      <c r="J4" s="3" t="inlineStr">
        <is>
          <t>FY2023 Q2</t>
        </is>
      </c>
      <c r="K4" s="3" t="inlineStr">
        <is>
          <t>FY2023 Q3</t>
        </is>
      </c>
      <c r="L4" s="3" t="inlineStr">
        <is>
          <t>FY2023 Q4</t>
        </is>
      </c>
      <c r="M4" s="3" t="inlineStr">
        <is>
          <t>FY2024 Q1</t>
        </is>
      </c>
      <c r="N4" s="3" t="inlineStr">
        <is>
          <t>FY2024 Q2</t>
        </is>
      </c>
      <c r="O4" s="3" t="inlineStr">
        <is>
          <t>FY2024 Q3</t>
        </is>
      </c>
      <c r="P4" s="3" t="inlineStr">
        <is>
          <t>FY2024 Q4</t>
        </is>
      </c>
      <c r="Q4" s="3" t="inlineStr">
        <is>
          <t>FY2025 Q1</t>
        </is>
      </c>
      <c r="R4" s="3" t="inlineStr">
        <is>
          <t>FY2025 Q2</t>
        </is>
      </c>
      <c r="S4" s="3" t="inlineStr">
        <is>
          <t>FY2025 Q3</t>
        </is>
      </c>
      <c r="T4" s="3" t="inlineStr">
        <is>
          <t>FY2025 Q4</t>
        </is>
      </c>
      <c r="U4" s="3" t="inlineStr">
        <is>
          <t>FY2026 Q1</t>
        </is>
      </c>
    </row>
    <row r="5">
      <c r="A5" s="4" t="inlineStr">
        <is>
          <t>Quarter End</t>
        </is>
      </c>
      <c r="B5" s="5" t="n">
        <v>44381</v>
      </c>
      <c r="C5" s="5" t="n">
        <v>44472</v>
      </c>
      <c r="D5" s="5" t="n">
        <v>44561</v>
      </c>
      <c r="E5" s="5" t="n">
        <v>44654</v>
      </c>
      <c r="F5" s="5" t="n">
        <v>44745</v>
      </c>
      <c r="G5" s="5" t="n">
        <v>44836</v>
      </c>
      <c r="H5" s="5" t="n">
        <v>44926</v>
      </c>
      <c r="I5" s="5" t="n">
        <v>45018</v>
      </c>
      <c r="J5" s="5" t="n">
        <v>45109</v>
      </c>
      <c r="K5" s="5" t="n">
        <v>45200</v>
      </c>
      <c r="L5" s="5" t="n">
        <v>45291</v>
      </c>
      <c r="M5" s="5" t="n">
        <v>45382</v>
      </c>
      <c r="N5" s="5" t="n">
        <v>45473</v>
      </c>
      <c r="O5" s="5" t="n">
        <v>45564</v>
      </c>
      <c r="P5" s="5" t="n">
        <v>45657</v>
      </c>
      <c r="Q5" s="5" t="n">
        <v>45746</v>
      </c>
      <c r="R5" s="5" t="n">
        <v>45837</v>
      </c>
      <c r="S5" s="5" t="n">
        <v>45928</v>
      </c>
      <c r="T5" s="5" t="n">
        <v>46022</v>
      </c>
      <c r="U5" s="5" t="n">
        <v>46110</v>
      </c>
    </row>
    <row r="7">
      <c r="A7" s="8" t="inlineStr">
        <is>
          <t>Cash &amp; equivalents</t>
        </is>
      </c>
      <c r="B7" s="9" t="n">
        <v>2910000000</v>
      </c>
      <c r="C7" s="9" t="n">
        <v>2303000000</v>
      </c>
      <c r="D7" s="9" t="n">
        <v>2830000000</v>
      </c>
      <c r="E7" s="9" t="n">
        <v>2683000000</v>
      </c>
      <c r="F7" s="9" t="n">
        <v>3545000000</v>
      </c>
      <c r="G7" s="9" t="n">
        <v>3759000000</v>
      </c>
      <c r="H7" s="9" t="n">
        <v>3845000000</v>
      </c>
      <c r="I7" s="9" t="n">
        <v>3930000000</v>
      </c>
      <c r="J7" s="9" t="n">
        <v>3863000000</v>
      </c>
      <c r="K7" s="9" t="n">
        <v>4042000000</v>
      </c>
      <c r="L7" s="9" t="n">
        <v>3862000000</v>
      </c>
      <c r="M7" s="9" t="n">
        <v>2908000000</v>
      </c>
      <c r="N7" s="9" t="n">
        <v>2859000000</v>
      </c>
      <c r="O7" s="9" t="n">
        <v>2748000000</v>
      </c>
      <c r="P7" s="9" t="n">
        <v>3292000000</v>
      </c>
      <c r="Q7" s="9" t="n">
        <v>3988000000</v>
      </c>
      <c r="R7" s="9" t="n">
        <v>3170000000</v>
      </c>
      <c r="S7" s="9" t="n">
        <v>3454000000</v>
      </c>
      <c r="T7" s="9" t="n">
        <v>3267000000</v>
      </c>
      <c r="U7" s="9" t="n">
        <v>3708000000</v>
      </c>
    </row>
    <row r="8">
      <c r="A8" s="8" t="inlineStr">
        <is>
          <t>Accounts receivable</t>
        </is>
      </c>
      <c r="B8" s="9" t="n">
        <v>991000000</v>
      </c>
      <c r="C8" s="9" t="n">
        <v>979000000</v>
      </c>
      <c r="D8" s="9" t="n">
        <v>923000000</v>
      </c>
      <c r="E8" s="9" t="n">
        <v>925000000</v>
      </c>
      <c r="F8" s="9" t="n">
        <v>996000000</v>
      </c>
      <c r="G8" s="9" t="n">
        <v>1012000000</v>
      </c>
      <c r="H8" s="9" t="n">
        <v>960000000</v>
      </c>
      <c r="I8" s="9" t="n">
        <v>1063000000</v>
      </c>
      <c r="J8" s="9" t="n">
        <v>1061000000</v>
      </c>
      <c r="K8" s="9" t="n">
        <v>939000000</v>
      </c>
      <c r="L8" s="9" t="n">
        <v>894000000</v>
      </c>
      <c r="M8" s="9" t="n">
        <v>881000000</v>
      </c>
      <c r="N8" s="9" t="n">
        <v>927000000</v>
      </c>
      <c r="O8" s="9" t="n">
        <v>1070000000</v>
      </c>
      <c r="P8" s="9" t="n">
        <v>1032000000</v>
      </c>
      <c r="Q8" s="9" t="n">
        <v>1060000000</v>
      </c>
      <c r="R8" s="9" t="n">
        <v>1071000000</v>
      </c>
      <c r="S8" s="9" t="n">
        <v>1095000000</v>
      </c>
      <c r="T8" s="9" t="n">
        <v>1055000000</v>
      </c>
      <c r="U8" s="9" t="n">
        <v>1186000000</v>
      </c>
    </row>
    <row r="9">
      <c r="A9" s="8" t="inlineStr">
        <is>
          <t>Inventory</t>
        </is>
      </c>
      <c r="B9" s="9" t="n">
        <v>1116000000</v>
      </c>
      <c r="C9" s="9" t="n">
        <v>1173000000</v>
      </c>
      <c r="D9" s="9" t="n">
        <v>1189000000</v>
      </c>
      <c r="E9" s="9" t="n">
        <v>1311000000</v>
      </c>
      <c r="F9" s="9" t="n">
        <v>1462000000</v>
      </c>
      <c r="G9" s="9" t="n">
        <v>1581000000</v>
      </c>
      <c r="H9" s="9" t="n">
        <v>1782000000</v>
      </c>
      <c r="I9" s="9" t="n">
        <v>1977000000</v>
      </c>
      <c r="J9" s="9" t="n">
        <v>2107000000</v>
      </c>
      <c r="K9" s="9" t="n">
        <v>2140000000</v>
      </c>
      <c r="L9" s="9" t="n">
        <v>2134000000</v>
      </c>
      <c r="M9" s="9" t="n">
        <v>2102000000</v>
      </c>
      <c r="N9" s="9" t="n">
        <v>2148000000</v>
      </c>
      <c r="O9" s="9" t="n">
        <v>2234000000</v>
      </c>
      <c r="P9" s="9" t="n">
        <v>2356000000</v>
      </c>
      <c r="Q9" s="9" t="n">
        <v>2350000000</v>
      </c>
      <c r="R9" s="9" t="n">
        <v>2361000000</v>
      </c>
      <c r="S9" s="9" t="n">
        <v>2452000000</v>
      </c>
      <c r="T9" s="9" t="n">
        <v>2577000000</v>
      </c>
      <c r="U9" s="9" t="n">
        <v>2523000000</v>
      </c>
    </row>
    <row r="10">
      <c r="A10" s="8" t="inlineStr">
        <is>
          <t>Other current assets</t>
        </is>
      </c>
      <c r="B10" s="9" t="n">
        <v>274000000</v>
      </c>
      <c r="C10" s="9" t="n">
        <v>266000000</v>
      </c>
      <c r="D10" s="9" t="n">
        <v>286000000</v>
      </c>
      <c r="E10" s="9" t="n">
        <v>356000000</v>
      </c>
      <c r="F10" s="9" t="n">
        <v>317000000</v>
      </c>
      <c r="G10" s="9" t="n">
        <v>351000000</v>
      </c>
      <c r="H10" s="9" t="n">
        <v>348000000</v>
      </c>
      <c r="I10" s="9" t="n">
        <v>387000000</v>
      </c>
      <c r="J10" s="9" t="n">
        <v>416000000</v>
      </c>
      <c r="K10" s="9" t="n">
        <v>495000000</v>
      </c>
      <c r="L10" s="9" t="n">
        <v>565000000</v>
      </c>
      <c r="M10" s="9" t="n">
        <v>603000000</v>
      </c>
      <c r="N10" s="9" t="n">
        <v>546000000</v>
      </c>
      <c r="O10" s="9" t="n">
        <v>574000000</v>
      </c>
      <c r="P10" s="9" t="n">
        <v>625000000</v>
      </c>
      <c r="Q10" s="9" t="n">
        <v>627000000</v>
      </c>
      <c r="R10" s="9" t="n">
        <v>790000000</v>
      </c>
      <c r="S10" s="9" t="n">
        <v>716000000</v>
      </c>
      <c r="T10" s="9" t="n">
        <v>669000000</v>
      </c>
      <c r="U10" s="9" t="n">
        <v>644000000</v>
      </c>
    </row>
    <row r="11">
      <c r="A11" s="6" t="inlineStr">
        <is>
          <t>Total current assets</t>
        </is>
      </c>
      <c r="B11" s="7" t="n">
        <v>5291000000</v>
      </c>
      <c r="C11" s="7" t="n">
        <v>4721000000</v>
      </c>
      <c r="D11" s="7" t="n">
        <v>5228000000</v>
      </c>
      <c r="E11" s="7" t="n">
        <v>5275000000</v>
      </c>
      <c r="F11" s="7" t="n">
        <v>6320000000</v>
      </c>
      <c r="G11" s="7" t="n">
        <v>6703000000</v>
      </c>
      <c r="H11" s="7" t="n">
        <v>6935000000</v>
      </c>
      <c r="I11" s="7" t="n">
        <v>7357000000</v>
      </c>
      <c r="J11" s="7" t="n">
        <v>7447000000</v>
      </c>
      <c r="K11" s="7" t="n">
        <v>7616000000</v>
      </c>
      <c r="L11" s="7" t="n">
        <v>7864000000</v>
      </c>
      <c r="M11" s="7" t="n">
        <v>6894000000</v>
      </c>
      <c r="N11" s="7" t="n">
        <v>6880000000</v>
      </c>
      <c r="O11" s="7" t="n">
        <v>7026000000</v>
      </c>
      <c r="P11" s="7" t="n">
        <v>7305000000</v>
      </c>
      <c r="Q11" s="7" t="n">
        <v>8025000000</v>
      </c>
      <c r="R11" s="7" t="n">
        <v>7686000000</v>
      </c>
      <c r="S11" s="7" t="n">
        <v>8509000000</v>
      </c>
      <c r="T11" s="7" t="n">
        <v>7940000000</v>
      </c>
      <c r="U11" s="7" t="n">
        <v>8152000000</v>
      </c>
    </row>
    <row r="12">
      <c r="A12" s="8" t="inlineStr">
        <is>
          <t>PP&amp;E / finance lease ROU assets</t>
        </is>
      </c>
      <c r="B12" s="9" t="n">
        <v>2375000000</v>
      </c>
      <c r="C12" s="9" t="n">
        <v>2510000000</v>
      </c>
      <c r="D12" s="9" t="n">
        <v>2635000000</v>
      </c>
      <c r="E12" s="9" t="n">
        <v>2814000000</v>
      </c>
      <c r="F12" s="9" t="n">
        <v>2914000000</v>
      </c>
      <c r="G12" s="9" t="n">
        <v>2971000000</v>
      </c>
      <c r="H12" s="9" t="n">
        <v>3105000000</v>
      </c>
      <c r="I12" s="9" t="n">
        <v>3123000000</v>
      </c>
      <c r="J12" s="9" t="n">
        <v>3152000000</v>
      </c>
      <c r="K12" s="9" t="n">
        <v>3197000000</v>
      </c>
      <c r="L12" s="9" t="n">
        <v>3323000000</v>
      </c>
      <c r="M12" s="9" t="n">
        <v>3304000000</v>
      </c>
      <c r="N12" s="9" t="n">
        <v>3289000000</v>
      </c>
      <c r="O12" s="9" t="n">
        <v>3309000000</v>
      </c>
      <c r="P12" s="9" t="n">
        <v>3267000000</v>
      </c>
      <c r="Q12" s="9" t="n">
        <v>3210000000</v>
      </c>
      <c r="R12" s="9" t="n">
        <v>3130000000</v>
      </c>
      <c r="S12" s="9" t="n">
        <v>3086000000</v>
      </c>
      <c r="T12" s="9" t="n">
        <v>2977000000</v>
      </c>
      <c r="U12" s="9" t="n">
        <v>2901000000</v>
      </c>
    </row>
    <row r="13">
      <c r="A13" s="8" t="inlineStr">
        <is>
          <t>Goodwill</t>
        </is>
      </c>
      <c r="B13" s="9" t="n">
        <v>9971000000</v>
      </c>
      <c r="C13" s="9" t="n">
        <v>9968000000</v>
      </c>
      <c r="D13" s="9" t="n">
        <v>9961000000</v>
      </c>
      <c r="E13" s="9" t="n">
        <v>9954000000</v>
      </c>
      <c r="F13" s="9" t="n">
        <v>9930000000</v>
      </c>
      <c r="G13" s="9" t="n">
        <v>9909000000</v>
      </c>
      <c r="H13" s="9" t="n">
        <v>9943000000</v>
      </c>
      <c r="I13" s="9" t="n">
        <v>9949000000</v>
      </c>
      <c r="J13" s="9" t="n">
        <v>9950000000</v>
      </c>
      <c r="K13" s="9" t="n">
        <v>9937000000</v>
      </c>
      <c r="L13" s="9" t="n">
        <v>9955000000</v>
      </c>
      <c r="M13" s="9" t="n">
        <v>9945000000</v>
      </c>
      <c r="N13" s="9" t="n">
        <v>9941000000</v>
      </c>
      <c r="O13" s="9" t="n">
        <v>9958000000</v>
      </c>
      <c r="P13" s="9" t="n">
        <v>9930000000</v>
      </c>
      <c r="Q13" s="9" t="n">
        <v>9942000000</v>
      </c>
      <c r="R13" s="9" t="n">
        <v>10098000000</v>
      </c>
      <c r="S13" s="9" t="n">
        <v>10121000000</v>
      </c>
      <c r="T13" s="9" t="n">
        <v>10299000000</v>
      </c>
      <c r="U13" s="9" t="n">
        <v>10280000000</v>
      </c>
    </row>
    <row r="14">
      <c r="A14" s="8" t="inlineStr">
        <is>
          <t>Intangible assets</t>
        </is>
      </c>
      <c r="B14" s="9" t="n">
        <v>1891000000</v>
      </c>
      <c r="C14" s="9" t="n">
        <v>1741000000</v>
      </c>
      <c r="D14" s="9" t="n">
        <v>1694000000</v>
      </c>
      <c r="E14" s="9" t="n">
        <v>1577000000</v>
      </c>
      <c r="F14" s="9" t="n">
        <v>1527000000</v>
      </c>
      <c r="G14" s="9" t="n">
        <v>1417000000</v>
      </c>
      <c r="H14" s="9" t="n">
        <v>1311000000</v>
      </c>
      <c r="I14" s="9" t="n">
        <v>1208000000</v>
      </c>
      <c r="J14" s="9" t="n">
        <v>1110000000</v>
      </c>
      <c r="K14" s="9" t="n">
        <v>1010000000</v>
      </c>
      <c r="L14" s="9" t="n">
        <v>922000000</v>
      </c>
      <c r="M14" s="9" t="n">
        <v>839000000</v>
      </c>
      <c r="N14" s="9" t="n">
        <v>796000000</v>
      </c>
      <c r="O14" s="9" t="n">
        <v>735000000</v>
      </c>
      <c r="P14" s="9" t="n">
        <v>836000000</v>
      </c>
      <c r="Q14" s="9" t="n">
        <v>777000000</v>
      </c>
      <c r="R14" s="9" t="n">
        <v>1121000000</v>
      </c>
      <c r="S14" s="9" t="n">
        <v>1139000000</v>
      </c>
      <c r="T14" s="9" t="n">
        <v>1547000000</v>
      </c>
      <c r="U14" s="9" t="n">
        <v>1505000000</v>
      </c>
    </row>
    <row r="15">
      <c r="A15" s="8" t="inlineStr">
        <is>
          <t>Other non-current assets</t>
        </is>
      </c>
      <c r="B15" s="9" t="n">
        <v>1094000000</v>
      </c>
      <c r="C15" s="9" t="n">
        <v>1070000000</v>
      </c>
      <c r="D15" s="9" t="n">
        <v>1346000000</v>
      </c>
      <c r="E15" s="9" t="n">
        <v>1701000000</v>
      </c>
      <c r="F15" s="9" t="n">
        <v>1848000000</v>
      </c>
      <c r="G15" s="9" t="n">
        <v>1940000000</v>
      </c>
      <c r="H15" s="9" t="n">
        <v>1942000000</v>
      </c>
      <c r="I15" s="9" t="n">
        <v>2095000000</v>
      </c>
      <c r="J15" s="9" t="n">
        <v>2136000000</v>
      </c>
      <c r="K15" s="9" t="n">
        <v>2236000000</v>
      </c>
      <c r="L15" s="9" t="n">
        <v>2289000000</v>
      </c>
      <c r="M15" s="9" t="n">
        <v>2338000000</v>
      </c>
      <c r="N15" s="9" t="n">
        <v>2290000000</v>
      </c>
      <c r="O15" s="9" t="n">
        <v>2641000000</v>
      </c>
      <c r="P15" s="9" t="n">
        <v>3047000000</v>
      </c>
      <c r="Q15" s="9" t="n">
        <v>3226000000</v>
      </c>
      <c r="R15" s="9" t="n">
        <v>3215000000</v>
      </c>
      <c r="S15" s="9" t="n">
        <v>3499000000</v>
      </c>
      <c r="T15" s="9" t="n">
        <v>3797000000</v>
      </c>
      <c r="U15" s="9" t="n">
        <v>4275000000</v>
      </c>
    </row>
    <row r="16">
      <c r="A16" s="6" t="inlineStr">
        <is>
          <t>Total assets</t>
        </is>
      </c>
      <c r="B16" s="7" t="n">
        <v>20622000000</v>
      </c>
      <c r="C16" s="7" t="n">
        <v>20010000000</v>
      </c>
      <c r="D16" s="7" t="n">
        <v>20864000000</v>
      </c>
      <c r="E16" s="7" t="n">
        <v>21321000000</v>
      </c>
      <c r="F16" s="7" t="n">
        <v>22539000000</v>
      </c>
      <c r="G16" s="7" t="n">
        <v>22940000000</v>
      </c>
      <c r="H16" s="7" t="n">
        <v>23236000000</v>
      </c>
      <c r="I16" s="7" t="n">
        <v>23732000000</v>
      </c>
      <c r="J16" s="7" t="n">
        <v>23795000000</v>
      </c>
      <c r="K16" s="7" t="n">
        <v>23996000000</v>
      </c>
      <c r="L16" s="7" t="n">
        <v>24353000000</v>
      </c>
      <c r="M16" s="7" t="n">
        <v>23320000000</v>
      </c>
      <c r="N16" s="7" t="n">
        <v>23196000000</v>
      </c>
      <c r="O16" s="7" t="n">
        <v>23669000000</v>
      </c>
      <c r="P16" s="7" t="n">
        <v>24385000000</v>
      </c>
      <c r="Q16" s="7" t="n">
        <v>25180000000</v>
      </c>
      <c r="R16" s="7" t="n">
        <v>25250000000</v>
      </c>
      <c r="S16" s="7" t="n">
        <v>26354000000</v>
      </c>
      <c r="T16" s="7" t="n">
        <v>26560000000</v>
      </c>
      <c r="U16" s="7" t="n">
        <v>27113000000</v>
      </c>
    </row>
    <row r="17">
      <c r="A17" s="8" t="n"/>
      <c r="B17" s="11" t="n"/>
      <c r="C17" s="11" t="n"/>
      <c r="D17" s="11" t="n"/>
      <c r="E17" s="11" t="n"/>
      <c r="F17" s="11" t="n"/>
      <c r="G17" s="11" t="n"/>
      <c r="H17" s="11" t="n"/>
      <c r="I17" s="11" t="n"/>
      <c r="J17" s="11" t="n"/>
      <c r="K17" s="11" t="n"/>
      <c r="L17" s="11" t="n"/>
      <c r="M17" s="11" t="n"/>
      <c r="N17" s="11" t="n"/>
      <c r="O17" s="11" t="n"/>
      <c r="P17" s="11" t="n"/>
      <c r="Q17" s="11" t="n"/>
      <c r="R17" s="11" t="n"/>
      <c r="S17" s="11" t="n"/>
      <c r="T17" s="11" t="n"/>
      <c r="U17" s="11" t="n"/>
    </row>
    <row r="18">
      <c r="A18" s="8" t="inlineStr">
        <is>
          <t>Accounts payable &amp; accrued liabilities</t>
        </is>
      </c>
      <c r="B18" s="9" t="n">
        <v>1167000000</v>
      </c>
      <c r="C18" s="9" t="n">
        <v>1140000000</v>
      </c>
      <c r="D18" s="9" t="n">
        <v>1252000000</v>
      </c>
      <c r="E18" s="9" t="n">
        <v>1369000000</v>
      </c>
      <c r="F18" s="9" t="n">
        <v>1462000000</v>
      </c>
      <c r="G18" s="9" t="n">
        <v>1534000000</v>
      </c>
      <c r="H18" s="9" t="n">
        <v>1185000000</v>
      </c>
      <c r="I18" s="9" t="n">
        <v>1002000000</v>
      </c>
      <c r="J18" s="9" t="n">
        <v>967000000</v>
      </c>
      <c r="K18" s="9" t="n">
        <v>959000000</v>
      </c>
      <c r="L18" s="9" t="n">
        <v>1164000000</v>
      </c>
      <c r="M18" s="9" t="n">
        <v>954000000</v>
      </c>
      <c r="N18" s="9" t="n">
        <v>929000000</v>
      </c>
      <c r="O18" s="9" t="n">
        <v>899000000</v>
      </c>
      <c r="P18" s="9" t="n">
        <v>1017000000</v>
      </c>
      <c r="Q18" s="9" t="n">
        <v>863000000</v>
      </c>
      <c r="R18" s="9" t="n">
        <v>892000000</v>
      </c>
      <c r="S18" s="9" t="n">
        <v>886000000</v>
      </c>
      <c r="T18" s="9" t="n">
        <v>997000000</v>
      </c>
      <c r="U18" s="9" t="n">
        <v>904000000</v>
      </c>
    </row>
    <row r="19">
      <c r="A19" s="8" t="inlineStr">
        <is>
          <t>Other current liabilities</t>
        </is>
      </c>
      <c r="B19" s="11">
        <f>B20-B18</f>
        <v/>
      </c>
      <c r="C19" s="11">
        <f>C20-C18</f>
        <v/>
      </c>
      <c r="D19" s="11">
        <f>D20-D18</f>
        <v/>
      </c>
      <c r="E19" s="11">
        <f>E20-E18</f>
        <v/>
      </c>
      <c r="F19" s="11">
        <f>F20-F18</f>
        <v/>
      </c>
      <c r="G19" s="11">
        <f>G20-G18</f>
        <v/>
      </c>
      <c r="H19" s="11">
        <f>H20-H18</f>
        <v/>
      </c>
      <c r="I19" s="11">
        <f>I20-I18</f>
        <v/>
      </c>
      <c r="J19" s="11">
        <f>J20-J18</f>
        <v/>
      </c>
      <c r="K19" s="11">
        <f>K20-K18</f>
        <v/>
      </c>
      <c r="L19" s="11">
        <f>L20-L18</f>
        <v/>
      </c>
      <c r="M19" s="11">
        <f>M20-M18</f>
        <v/>
      </c>
      <c r="N19" s="11">
        <f>N20-N18</f>
        <v/>
      </c>
      <c r="O19" s="11">
        <f>O20-O18</f>
        <v/>
      </c>
      <c r="P19" s="11">
        <f>P20-P18</f>
        <v/>
      </c>
      <c r="Q19" s="11">
        <f>Q20-Q18</f>
        <v/>
      </c>
      <c r="R19" s="11">
        <f>R20-R18</f>
        <v/>
      </c>
      <c r="S19" s="11">
        <f>S20-S18</f>
        <v/>
      </c>
      <c r="T19" s="11">
        <f>T20-T18</f>
        <v/>
      </c>
      <c r="U19" s="11">
        <f>U20-U18</f>
        <v/>
      </c>
    </row>
    <row r="20">
      <c r="A20" s="8" t="inlineStr">
        <is>
          <t>Total current liabilities</t>
        </is>
      </c>
      <c r="B20" s="9" t="n">
        <v>2336000000</v>
      </c>
      <c r="C20" s="9" t="n">
        <v>3438000000</v>
      </c>
      <c r="D20" s="9" t="n">
        <v>2452000000</v>
      </c>
      <c r="E20" s="9" t="n">
        <v>2845000000</v>
      </c>
      <c r="F20" s="9" t="n">
        <v>2941000000</v>
      </c>
      <c r="G20" s="9" t="n">
        <v>3219000000</v>
      </c>
      <c r="H20" s="9" t="n">
        <v>3270000000</v>
      </c>
      <c r="I20" s="9" t="n">
        <v>4213000000</v>
      </c>
      <c r="J20" s="9" t="n">
        <v>4085000000</v>
      </c>
      <c r="K20" s="9" t="n">
        <v>3964000000</v>
      </c>
      <c r="L20" s="9" t="n">
        <v>4111000000</v>
      </c>
      <c r="M20" s="9" t="n">
        <v>2928000000</v>
      </c>
      <c r="N20" s="9" t="n">
        <v>3112000000</v>
      </c>
      <c r="O20" s="9" t="n">
        <v>2992000000</v>
      </c>
      <c r="P20" s="9" t="n">
        <v>3098000000</v>
      </c>
      <c r="Q20" s="9" t="n">
        <v>3849000000</v>
      </c>
      <c r="R20" s="9" t="n">
        <v>4427000000</v>
      </c>
      <c r="S20" s="9" t="n">
        <v>3583000000</v>
      </c>
      <c r="T20" s="9" t="n">
        <v>3881000000</v>
      </c>
      <c r="U20" s="9" t="n">
        <v>3638000000</v>
      </c>
    </row>
    <row r="21">
      <c r="A21" s="8" t="inlineStr">
        <is>
          <t>Debt &amp; capital lease obligations</t>
        </is>
      </c>
      <c r="B21" s="9" t="n">
        <v>9591000000</v>
      </c>
      <c r="C21" s="9" t="n">
        <v>8594000000</v>
      </c>
      <c r="D21" s="9" t="n">
        <v>10572000000</v>
      </c>
      <c r="E21" s="9" t="n">
        <v>10573000000</v>
      </c>
      <c r="F21" s="9" t="n">
        <v>11160000000</v>
      </c>
      <c r="G21" s="9" t="n">
        <v>11162000000</v>
      </c>
      <c r="H21" s="9" t="n">
        <v>11165000000</v>
      </c>
      <c r="I21" s="9" t="n">
        <v>10169000000</v>
      </c>
      <c r="J21" s="9" t="n">
        <v>10171000000</v>
      </c>
      <c r="K21" s="9" t="n">
        <v>10173000000</v>
      </c>
      <c r="L21" s="9" t="n">
        <v>11175000000</v>
      </c>
      <c r="M21" s="9" t="n">
        <v>11178000000</v>
      </c>
      <c r="N21" s="9" t="n">
        <v>9681000000</v>
      </c>
      <c r="O21" s="9" t="n">
        <v>9683000000</v>
      </c>
      <c r="P21" s="9" t="n">
        <v>10854000000</v>
      </c>
      <c r="Q21" s="9" t="n">
        <v>12226000000</v>
      </c>
      <c r="R21" s="9" t="n">
        <v>11479000000</v>
      </c>
      <c r="S21" s="9" t="n">
        <v>12971000000</v>
      </c>
      <c r="T21" s="9" t="n">
        <v>12222000000</v>
      </c>
      <c r="U21" s="9" t="n">
        <v>12974000000</v>
      </c>
    </row>
    <row r="22">
      <c r="A22" s="8" t="inlineStr">
        <is>
          <t>Other non-current liabilities</t>
        </is>
      </c>
      <c r="B22" s="9" t="n">
        <v>1026000000</v>
      </c>
      <c r="C22" s="9" t="n">
        <v>1006000000</v>
      </c>
      <c r="D22" s="9" t="n">
        <v>1070000000</v>
      </c>
      <c r="E22" s="9" t="n">
        <v>1143000000</v>
      </c>
      <c r="F22" s="9" t="n">
        <v>1212000000</v>
      </c>
      <c r="G22" s="9" t="n">
        <v>1174000000</v>
      </c>
      <c r="H22" s="9" t="n">
        <v>1061000000</v>
      </c>
      <c r="I22" s="9" t="n">
        <v>1102000000</v>
      </c>
      <c r="J22" s="9" t="n">
        <v>1062000000</v>
      </c>
      <c r="K22" s="9" t="n">
        <v>1061000000</v>
      </c>
      <c r="L22" s="9" t="n">
        <v>107000000</v>
      </c>
      <c r="M22" s="9" t="n">
        <v>64000000</v>
      </c>
      <c r="N22" s="9" t="n">
        <v>1058000000</v>
      </c>
      <c r="O22" s="9" t="n">
        <v>1250000000</v>
      </c>
      <c r="P22" s="9" t="n">
        <v>902000000</v>
      </c>
      <c r="Q22" s="9" t="n">
        <v>-572000000</v>
      </c>
      <c r="R22" s="9" t="n">
        <v>-592000000</v>
      </c>
      <c r="S22" s="9" t="n">
        <v>-627000000</v>
      </c>
      <c r="T22" s="9" t="n">
        <v>6000000</v>
      </c>
      <c r="U22" s="9" t="n">
        <v>-773000000</v>
      </c>
    </row>
    <row r="23">
      <c r="A23" s="6" t="inlineStr">
        <is>
          <t>Total liabilities</t>
        </is>
      </c>
      <c r="B23" s="7" t="n">
        <v>12953000000</v>
      </c>
      <c r="C23" s="7" t="n">
        <v>13038000000</v>
      </c>
      <c r="D23" s="7" t="n">
        <v>14094000000</v>
      </c>
      <c r="E23" s="7" t="n">
        <v>14561000000</v>
      </c>
      <c r="F23" s="7" t="n">
        <v>15313000000</v>
      </c>
      <c r="G23" s="7" t="n">
        <v>15555000000</v>
      </c>
      <c r="H23" s="7" t="n">
        <v>15496000000</v>
      </c>
      <c r="I23" s="7" t="n">
        <v>15484000000</v>
      </c>
      <c r="J23" s="7" t="n">
        <v>15318000000</v>
      </c>
      <c r="K23" s="7" t="n">
        <v>15198000000</v>
      </c>
      <c r="L23" s="7" t="n">
        <v>15393000000</v>
      </c>
      <c r="M23" s="7" t="n">
        <v>14170000000</v>
      </c>
      <c r="N23" s="7" t="n">
        <v>13851000000</v>
      </c>
      <c r="O23" s="7" t="n">
        <v>13925000000</v>
      </c>
      <c r="P23" s="7" t="n">
        <v>14854000000</v>
      </c>
      <c r="Q23" s="7" t="n">
        <v>15503000000</v>
      </c>
      <c r="R23" s="7" t="n">
        <v>15314000000</v>
      </c>
      <c r="S23" s="7" t="n">
        <v>15927000000</v>
      </c>
      <c r="T23" s="7" t="n">
        <v>16109000000</v>
      </c>
      <c r="U23" s="7" t="n">
        <v>15839000000</v>
      </c>
    </row>
    <row r="24">
      <c r="A24" s="6" t="inlineStr">
        <is>
          <t>Stockholders’ equity</t>
        </is>
      </c>
      <c r="B24" s="7" t="n">
        <v>7669000000</v>
      </c>
      <c r="C24" s="7" t="n">
        <v>6972000000</v>
      </c>
      <c r="D24" s="7" t="n">
        <v>6770000000</v>
      </c>
      <c r="E24" s="7" t="n">
        <v>6760000000</v>
      </c>
      <c r="F24" s="7" t="n">
        <v>7226000000</v>
      </c>
      <c r="G24" s="7" t="n">
        <v>7385000000</v>
      </c>
      <c r="H24" s="7" t="n">
        <v>7740000000</v>
      </c>
      <c r="I24" s="7" t="n">
        <v>8248000000</v>
      </c>
      <c r="J24" s="7" t="n">
        <v>8477000000</v>
      </c>
      <c r="K24" s="7" t="n">
        <v>8798000000</v>
      </c>
      <c r="L24" s="7" t="n">
        <v>8960000000</v>
      </c>
      <c r="M24" s="7" t="n">
        <v>9150000000</v>
      </c>
      <c r="N24" s="7" t="n">
        <v>9345000000</v>
      </c>
      <c r="O24" s="7" t="n">
        <v>9744000000</v>
      </c>
      <c r="P24" s="7" t="n">
        <v>9531000000</v>
      </c>
      <c r="Q24" s="7" t="n">
        <v>9677000000</v>
      </c>
      <c r="R24" s="7" t="n">
        <v>9936000000</v>
      </c>
      <c r="S24" s="7" t="n">
        <v>10045000000</v>
      </c>
      <c r="T24" s="7" t="n">
        <v>10056000000</v>
      </c>
      <c r="U24" s="7" t="n">
        <v>10927000000</v>
      </c>
    </row>
    <row r="25">
      <c r="A25" s="8" t="inlineStr">
        <is>
          <t>Total liabilities + equity</t>
        </is>
      </c>
      <c r="B25" s="11">
        <f>B23+B24</f>
        <v/>
      </c>
      <c r="C25" s="11">
        <f>C23+C24</f>
        <v/>
      </c>
      <c r="D25" s="11">
        <f>D23+D24</f>
        <v/>
      </c>
      <c r="E25" s="11">
        <f>E23+E24</f>
        <v/>
      </c>
      <c r="F25" s="11">
        <f>F23+F24</f>
        <v/>
      </c>
      <c r="G25" s="11">
        <f>G23+G24</f>
        <v/>
      </c>
      <c r="H25" s="11">
        <f>H23+H24</f>
        <v/>
      </c>
      <c r="I25" s="11">
        <f>I23+I24</f>
        <v/>
      </c>
      <c r="J25" s="11">
        <f>J23+J24</f>
        <v/>
      </c>
      <c r="K25" s="11">
        <f>K23+K24</f>
        <v/>
      </c>
      <c r="L25" s="11">
        <f>L23+L24</f>
        <v/>
      </c>
      <c r="M25" s="11">
        <f>M23+M24</f>
        <v/>
      </c>
      <c r="N25" s="11">
        <f>N23+N24</f>
        <v/>
      </c>
      <c r="O25" s="11">
        <f>O23+O24</f>
        <v/>
      </c>
      <c r="P25" s="11">
        <f>P23+P24</f>
        <v/>
      </c>
      <c r="Q25" s="11">
        <f>Q23+Q24</f>
        <v/>
      </c>
      <c r="R25" s="11">
        <f>R23+R24</f>
        <v/>
      </c>
      <c r="S25" s="11">
        <f>S23+S24</f>
        <v/>
      </c>
      <c r="T25" s="11">
        <f>T23+T24</f>
        <v/>
      </c>
      <c r="U25" s="11">
        <f>U23+U24</f>
        <v/>
      </c>
    </row>
    <row r="26">
      <c r="A26" s="8" t="inlineStr">
        <is>
          <t>Balance check</t>
        </is>
      </c>
      <c r="B26" s="11">
        <f>B25-B16</f>
        <v/>
      </c>
      <c r="C26" s="11">
        <f>C25-C16</f>
        <v/>
      </c>
      <c r="D26" s="11">
        <f>D25-D16</f>
        <v/>
      </c>
      <c r="E26" s="11">
        <f>E25-E16</f>
        <v/>
      </c>
      <c r="F26" s="11">
        <f>F25-F16</f>
        <v/>
      </c>
      <c r="G26" s="11">
        <f>G25-G16</f>
        <v/>
      </c>
      <c r="H26" s="11">
        <f>H25-H16</f>
        <v/>
      </c>
      <c r="I26" s="11">
        <f>I25-I16</f>
        <v/>
      </c>
      <c r="J26" s="11">
        <f>J25-J16</f>
        <v/>
      </c>
      <c r="K26" s="11">
        <f>K25-K16</f>
        <v/>
      </c>
      <c r="L26" s="11">
        <f>L25-L16</f>
        <v/>
      </c>
      <c r="M26" s="11">
        <f>M25-M16</f>
        <v/>
      </c>
      <c r="N26" s="11">
        <f>N25-N16</f>
        <v/>
      </c>
      <c r="O26" s="11">
        <f>O25-O16</f>
        <v/>
      </c>
      <c r="P26" s="11">
        <f>P25-P16</f>
        <v/>
      </c>
      <c r="Q26" s="11">
        <f>Q25-Q16</f>
        <v/>
      </c>
      <c r="R26" s="11">
        <f>R25-R16</f>
        <v/>
      </c>
      <c r="S26" s="11">
        <f>S25-S16</f>
        <v/>
      </c>
      <c r="T26" s="11">
        <f>T25-T16</f>
        <v/>
      </c>
      <c r="U26" s="11">
        <f>U25-U16</f>
        <v/>
      </c>
    </row>
  </sheetData>
  <mergeCells count="2">
    <mergeCell ref="A1:U1"/>
    <mergeCell ref="A2:U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pane xSplit="3" ySplit="4" topLeftCell="D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6" customWidth="1" min="1" max="1"/>
    <col width="20" customWidth="1" min="2" max="2"/>
    <col width="20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22" customHeight="1">
      <c r="A1" s="1" t="inlineStr">
        <is>
          <t>NXP Semiconductors (NXPI) | Base-Case FCFF DCF</t>
        </is>
      </c>
    </row>
    <row r="2" ht="34" customHeight="1">
      <c r="A2" s="2" t="inlineStr">
        <is>
          <t>Yellow cells are editable assumptions. Default inputs normalize recent growth, margin, and reinvestment patterns.</t>
        </is>
      </c>
    </row>
    <row r="4">
      <c r="A4" s="12" t="inlineStr">
        <is>
          <t>Base Quarter</t>
        </is>
      </c>
      <c r="B4" s="12" t="inlineStr">
        <is>
          <t>FY2026 Q1 | Mar 29, 2026</t>
        </is>
      </c>
      <c r="C4" s="12" t="n"/>
      <c r="D4" s="3" t="inlineStr">
        <is>
          <t>Year 1</t>
        </is>
      </c>
      <c r="E4" s="3" t="inlineStr">
        <is>
          <t>Year 2</t>
        </is>
      </c>
      <c r="F4" s="3" t="inlineStr">
        <is>
          <t>Year 3</t>
        </is>
      </c>
      <c r="G4" s="3" t="inlineStr">
        <is>
          <t>Year 4</t>
        </is>
      </c>
      <c r="H4" s="3" t="inlineStr">
        <is>
          <t>Year 5</t>
        </is>
      </c>
    </row>
    <row r="5">
      <c r="A5" s="8" t="inlineStr">
        <is>
          <t>TTM Revenue</t>
        </is>
      </c>
      <c r="B5" s="13">
        <f>SUM('Income Statement'!R7:U7)</f>
        <v/>
      </c>
      <c r="C5" s="8" t="inlineStr">
        <is>
          <t>Revenue growth</t>
        </is>
      </c>
      <c r="D5" s="14" t="n">
        <v>0.04</v>
      </c>
      <c r="E5" s="14" t="n">
        <v>0.03</v>
      </c>
      <c r="F5" s="14" t="n">
        <v>0.03</v>
      </c>
      <c r="G5" s="14" t="n">
        <v>0.03</v>
      </c>
      <c r="H5" s="14" t="n">
        <v>0.03</v>
      </c>
    </row>
    <row r="6">
      <c r="A6" s="8" t="inlineStr">
        <is>
          <t>TTM EBIT</t>
        </is>
      </c>
      <c r="B6" s="13">
        <f>SUM('Income Statement'!R14:U14)</f>
        <v/>
      </c>
      <c r="C6" s="8" t="inlineStr">
        <is>
          <t>EBIT margin</t>
        </is>
      </c>
      <c r="D6" s="14" t="n">
        <v>0.3035</v>
      </c>
      <c r="E6" s="14" t="n">
        <v>0.3035</v>
      </c>
      <c r="F6" s="14" t="n">
        <v>0.3035</v>
      </c>
      <c r="G6" s="14" t="n">
        <v>0.3035</v>
      </c>
      <c r="H6" s="14" t="n">
        <v>0.3035</v>
      </c>
    </row>
    <row r="7">
      <c r="A7" s="8" t="inlineStr">
        <is>
          <t>TTM EBIT Margin</t>
        </is>
      </c>
      <c r="B7" s="13">
        <f>IFERROR(B6/B5,0)</f>
        <v/>
      </c>
      <c r="C7" s="8" t="inlineStr">
        <is>
          <t>D&amp;A margin</t>
        </is>
      </c>
      <c r="D7" s="14" t="n">
        <v>0.0636</v>
      </c>
      <c r="E7" s="14" t="n">
        <v>0.0636</v>
      </c>
      <c r="F7" s="14" t="n">
        <v>0.0636</v>
      </c>
      <c r="G7" s="14" t="n">
        <v>0.0636</v>
      </c>
      <c r="H7" s="14" t="n">
        <v>0.0636</v>
      </c>
    </row>
    <row r="8">
      <c r="A8" s="8" t="inlineStr">
        <is>
          <t>Base Net Working Capital</t>
        </is>
      </c>
      <c r="B8" s="13">
        <f>'Balance Sheet'!U8+'Balance Sheet'!U9+'Balance Sheet'!U10-'Balance Sheet'!U20</f>
        <v/>
      </c>
      <c r="C8" s="8" t="inlineStr">
        <is>
          <t>CapEx margin</t>
        </is>
      </c>
      <c r="D8" s="14" t="n">
        <v>0.0267</v>
      </c>
      <c r="E8" s="14" t="n">
        <v>0.04</v>
      </c>
      <c r="F8" s="14" t="n">
        <v>0.0534</v>
      </c>
      <c r="G8" s="14" t="n">
        <v>0.0667</v>
      </c>
      <c r="H8" s="14" t="n">
        <v>0.08</v>
      </c>
    </row>
    <row r="9">
      <c r="A9" s="8" t="inlineStr">
        <is>
          <t>NWC % Revenue</t>
        </is>
      </c>
      <c r="B9" s="13">
        <f>IFERROR(B8/B5,0)</f>
        <v/>
      </c>
      <c r="C9" s="8" t="inlineStr">
        <is>
          <t>NWC % revenue</t>
        </is>
      </c>
      <c r="D9" s="14" t="n">
        <v>0.0567</v>
      </c>
      <c r="E9" s="14" t="n">
        <v>0.0567</v>
      </c>
      <c r="F9" s="14" t="n">
        <v>0.0567</v>
      </c>
      <c r="G9" s="14" t="n">
        <v>0.0567</v>
      </c>
      <c r="H9" s="14" t="n">
        <v>0.0567</v>
      </c>
    </row>
    <row r="10">
      <c r="A10" s="8" t="inlineStr">
        <is>
          <t>TTM D&amp;A</t>
        </is>
      </c>
      <c r="B10" s="13" t="n">
        <v>802000000</v>
      </c>
      <c r="C10" s="8" t="inlineStr">
        <is>
          <t>Tax rate</t>
        </is>
      </c>
      <c r="D10" s="14" t="n">
        <v>0.21</v>
      </c>
      <c r="E10" s="14" t="n">
        <v>0.21</v>
      </c>
      <c r="F10" s="14" t="n">
        <v>0.21</v>
      </c>
      <c r="G10" s="14" t="n">
        <v>0.21</v>
      </c>
      <c r="H10" s="14" t="n">
        <v>0.21</v>
      </c>
    </row>
    <row r="11">
      <c r="A11" s="8" t="inlineStr">
        <is>
          <t>D&amp;A Margin</t>
        </is>
      </c>
      <c r="B11" s="13">
        <f>IFERROR(B10/B5,0)</f>
        <v/>
      </c>
      <c r="C11" s="8" t="n"/>
      <c r="D11" s="11" t="n"/>
      <c r="E11" s="11" t="n"/>
      <c r="F11" s="11" t="n"/>
      <c r="G11" s="11" t="n"/>
      <c r="H11" s="11" t="n"/>
    </row>
    <row r="12">
      <c r="A12" s="8" t="inlineStr">
        <is>
          <t>TTM CapEx</t>
        </is>
      </c>
      <c r="B12" s="13" t="n">
        <v>337000000</v>
      </c>
      <c r="C12" s="8" t="inlineStr">
        <is>
          <t>Revenue</t>
        </is>
      </c>
      <c r="D12" s="9">
        <f>$B$5*(1+D5)</f>
        <v/>
      </c>
      <c r="E12" s="9">
        <f>D12*(1+E5)</f>
        <v/>
      </c>
      <c r="F12" s="9">
        <f>E12*(1+F5)</f>
        <v/>
      </c>
      <c r="G12" s="9">
        <f>F12*(1+G5)</f>
        <v/>
      </c>
      <c r="H12" s="9">
        <f>G12*(1+H5)</f>
        <v/>
      </c>
    </row>
    <row r="13">
      <c r="A13" s="8" t="inlineStr">
        <is>
          <t>CapEx Margin</t>
        </is>
      </c>
      <c r="B13" s="13">
        <f>IFERROR(B12/B5,0)</f>
        <v/>
      </c>
      <c r="C13" s="8" t="inlineStr">
        <is>
          <t>EBIT</t>
        </is>
      </c>
      <c r="D13" s="9">
        <f>D12*D6</f>
        <v/>
      </c>
      <c r="E13" s="9">
        <f>E12*E6</f>
        <v/>
      </c>
      <c r="F13" s="9">
        <f>F12*F6</f>
        <v/>
      </c>
      <c r="G13" s="9">
        <f>G12*G6</f>
        <v/>
      </c>
      <c r="H13" s="9">
        <f>H12*H6</f>
        <v/>
      </c>
    </row>
    <row r="14">
      <c r="A14" s="8" t="inlineStr">
        <is>
          <t>Cash &amp; Equivalents</t>
        </is>
      </c>
      <c r="B14" s="13" t="n">
        <v>3708000000</v>
      </c>
      <c r="C14" s="8" t="inlineStr">
        <is>
          <t>NOPAT</t>
        </is>
      </c>
      <c r="D14" s="9">
        <f>D13*(1-D10)</f>
        <v/>
      </c>
      <c r="E14" s="9">
        <f>E13*(1-E10)</f>
        <v/>
      </c>
      <c r="F14" s="9">
        <f>F13*(1-F10)</f>
        <v/>
      </c>
      <c r="G14" s="9">
        <f>G13*(1-G10)</f>
        <v/>
      </c>
      <c r="H14" s="9">
        <f>H13*(1-H10)</f>
        <v/>
      </c>
    </row>
    <row r="15">
      <c r="A15" s="8" t="inlineStr">
        <is>
          <t>Debt &amp; Lease Obligations</t>
        </is>
      </c>
      <c r="B15" s="13" t="n">
        <v>12974000000</v>
      </c>
      <c r="C15" s="8" t="inlineStr">
        <is>
          <t>D&amp;A</t>
        </is>
      </c>
      <c r="D15" s="9">
        <f>D12*D7</f>
        <v/>
      </c>
      <c r="E15" s="9">
        <f>E12*E7</f>
        <v/>
      </c>
      <c r="F15" s="9">
        <f>F12*F7</f>
        <v/>
      </c>
      <c r="G15" s="9">
        <f>G12*G7</f>
        <v/>
      </c>
      <c r="H15" s="9">
        <f>H12*H7</f>
        <v/>
      </c>
    </row>
    <row r="16">
      <c r="A16" s="8" t="inlineStr">
        <is>
          <t>Net Cash / (Debt)</t>
        </is>
      </c>
      <c r="B16" s="13">
        <f>B14-B15</f>
        <v/>
      </c>
      <c r="C16" s="8" t="inlineStr">
        <is>
          <t>CapEx</t>
        </is>
      </c>
      <c r="D16" s="9">
        <f>D12*D8</f>
        <v/>
      </c>
      <c r="E16" s="9">
        <f>E12*E8</f>
        <v/>
      </c>
      <c r="F16" s="9">
        <f>F12*F8</f>
        <v/>
      </c>
      <c r="G16" s="9">
        <f>G12*G8</f>
        <v/>
      </c>
      <c r="H16" s="9">
        <f>H12*H8</f>
        <v/>
      </c>
    </row>
    <row r="17">
      <c r="A17" s="8" t="inlineStr">
        <is>
          <t>Shares Outstanding (mm)</t>
        </is>
      </c>
      <c r="B17" s="15" t="n">
        <v>252.692845</v>
      </c>
      <c r="C17" s="8" t="inlineStr">
        <is>
          <t>NWC</t>
        </is>
      </c>
      <c r="D17" s="9">
        <f>D12*D9</f>
        <v/>
      </c>
      <c r="E17" s="9">
        <f>E12*E9</f>
        <v/>
      </c>
      <c r="F17" s="9">
        <f>F12*F9</f>
        <v/>
      </c>
      <c r="G17" s="9">
        <f>G12*G9</f>
        <v/>
      </c>
      <c r="H17" s="9">
        <f>H12*H9</f>
        <v/>
      </c>
    </row>
    <row r="18">
      <c r="A18" s="8" t="inlineStr">
        <is>
          <t>WACC</t>
        </is>
      </c>
      <c r="B18" s="16" t="n">
        <v>0.1</v>
      </c>
      <c r="C18" s="8" t="inlineStr">
        <is>
          <t>Change in NWC</t>
        </is>
      </c>
      <c r="D18" s="9">
        <f>D17-$B$8</f>
        <v/>
      </c>
      <c r="E18" s="9">
        <f>E17-D17</f>
        <v/>
      </c>
      <c r="F18" s="9">
        <f>F17-E17</f>
        <v/>
      </c>
      <c r="G18" s="9">
        <f>G17-F17</f>
        <v/>
      </c>
      <c r="H18" s="9">
        <f>H17-G17</f>
        <v/>
      </c>
    </row>
    <row r="19">
      <c r="A19" s="8" t="inlineStr">
        <is>
          <t>Terminal Growth</t>
        </is>
      </c>
      <c r="B19" s="16" t="n">
        <v>0.03</v>
      </c>
      <c r="C19" s="8" t="inlineStr">
        <is>
          <t>Unlevered FCF</t>
        </is>
      </c>
      <c r="D19" s="9">
        <f>D14+D15-D16-D18</f>
        <v/>
      </c>
      <c r="E19" s="9">
        <f>E14+E15-E16-E18</f>
        <v/>
      </c>
      <c r="F19" s="9">
        <f>F14+F15-F16-F18</f>
        <v/>
      </c>
      <c r="G19" s="9">
        <f>G14+G15-G16-G18</f>
        <v/>
      </c>
      <c r="H19" s="9">
        <f>H14+H15-H16-H18</f>
        <v/>
      </c>
    </row>
    <row r="20">
      <c r="A20" s="8" t="n"/>
      <c r="B20" s="13" t="n"/>
      <c r="C20" s="8" t="inlineStr">
        <is>
          <t>Discount factor</t>
        </is>
      </c>
      <c r="D20" s="9">
        <f>1/(1+$B$18)^1</f>
        <v/>
      </c>
      <c r="E20" s="9">
        <f>1/(1+$B$18)^2</f>
        <v/>
      </c>
      <c r="F20" s="9">
        <f>1/(1+$B$18)^3</f>
        <v/>
      </c>
      <c r="G20" s="9">
        <f>1/(1+$B$18)^4</f>
        <v/>
      </c>
      <c r="H20" s="9">
        <f>1/(1+$B$18)^5</f>
        <v/>
      </c>
    </row>
    <row r="21">
      <c r="A21" s="8" t="n"/>
      <c r="B21" s="13" t="n"/>
      <c r="C21" s="8" t="inlineStr">
        <is>
          <t>PV of FCF</t>
        </is>
      </c>
      <c r="D21" s="9">
        <f>D19*D20</f>
        <v/>
      </c>
      <c r="E21" s="9">
        <f>E19*E20</f>
        <v/>
      </c>
      <c r="F21" s="9">
        <f>F19*F20</f>
        <v/>
      </c>
      <c r="G21" s="9">
        <f>G19*G20</f>
        <v/>
      </c>
      <c r="H21" s="9">
        <f>H19*H20</f>
        <v/>
      </c>
    </row>
    <row r="22">
      <c r="A22" s="8" t="inlineStr">
        <is>
          <t>Enterprise Value</t>
        </is>
      </c>
      <c r="B22" s="17">
        <f>SUM(D21:H21)+H24</f>
        <v/>
      </c>
      <c r="C22" s="8" t="n"/>
      <c r="D22" s="11" t="n"/>
      <c r="E22" s="11" t="n"/>
      <c r="F22" s="11" t="n"/>
      <c r="G22" s="11" t="n"/>
      <c r="H22" s="11" t="n"/>
    </row>
    <row r="23">
      <c r="A23" s="8" t="inlineStr">
        <is>
          <t>Equity Value</t>
        </is>
      </c>
      <c r="B23" s="17">
        <f>B22+B16</f>
        <v/>
      </c>
      <c r="C23" s="8" t="inlineStr">
        <is>
          <t>Terminal Value</t>
        </is>
      </c>
      <c r="D23" s="11" t="n"/>
      <c r="E23" s="11" t="n"/>
      <c r="F23" s="11" t="n"/>
      <c r="G23" s="11" t="n"/>
      <c r="H23" s="11">
        <f>H19*(1+$B$19)/($B$18-$B$19)</f>
        <v/>
      </c>
    </row>
    <row r="24">
      <c r="A24" s="8" t="inlineStr">
        <is>
          <t>Value / Share</t>
        </is>
      </c>
      <c r="B24" s="18">
        <f>B23/B17</f>
        <v/>
      </c>
      <c r="C24" s="8" t="inlineStr">
        <is>
          <t>PV of Terminal Value</t>
        </is>
      </c>
      <c r="D24" s="11" t="n"/>
      <c r="E24" s="11" t="n"/>
      <c r="F24" s="11" t="n"/>
      <c r="G24" s="11" t="n"/>
      <c r="H24" s="11">
        <f>H23*H20</f>
        <v/>
      </c>
    </row>
    <row r="25">
      <c r="A25" s="8" t="n"/>
      <c r="B25" s="8" t="n"/>
      <c r="C25" s="8" t="n"/>
      <c r="D25" s="11" t="n"/>
      <c r="E25" s="11" t="n"/>
      <c r="F25" s="11" t="n"/>
      <c r="G25" s="11" t="n"/>
      <c r="H25" s="11" t="n"/>
    </row>
    <row r="26">
      <c r="A26" s="8" t="n"/>
      <c r="B26" s="8" t="n"/>
      <c r="C26" s="8" t="n"/>
      <c r="D26" s="11" t="n"/>
      <c r="E26" s="11" t="n"/>
      <c r="F26" s="11" t="n"/>
      <c r="G26" s="11" t="n"/>
      <c r="H26" s="11" t="n"/>
    </row>
    <row r="27">
      <c r="A27" s="19" t="inlineStr">
        <is>
          <t>Sources</t>
        </is>
      </c>
      <c r="B27" s="8" t="n"/>
      <c r="C27" s="8" t="n"/>
      <c r="D27" s="11" t="n"/>
      <c r="E27" s="11" t="n"/>
      <c r="F27" s="11" t="n"/>
      <c r="G27" s="11" t="n"/>
      <c r="H27" s="11" t="n"/>
    </row>
    <row r="28">
      <c r="A28" s="8" t="inlineStr">
        <is>
          <t>SEC companyfacts JSON</t>
        </is>
      </c>
      <c r="B28" s="8" t="inlineStr">
        <is>
          <t>https://data.sec.gov/api/xbrl/companyfacts/CIK0001413447.json</t>
        </is>
      </c>
      <c r="C28" s="8" t="n"/>
      <c r="D28" s="11" t="n"/>
      <c r="E28" s="11" t="n"/>
      <c r="F28" s="11" t="n"/>
      <c r="G28" s="11" t="n"/>
      <c r="H28" s="11" t="n"/>
    </row>
    <row r="29">
      <c r="A29" s="8" t="inlineStr">
        <is>
          <t>NXP Semiconductors latest interim filing</t>
        </is>
      </c>
      <c r="B29" s="8" t="inlineStr">
        <is>
          <t>https://www.sec.gov/Archives/edgar/data/1413447/000141344726000034/nxpi-20260329.htm</t>
        </is>
      </c>
      <c r="C29" s="8" t="n"/>
      <c r="D29" s="11" t="n"/>
      <c r="E29" s="11" t="n"/>
      <c r="F29" s="11" t="n"/>
      <c r="G29" s="11" t="n"/>
      <c r="H29" s="11" t="n"/>
    </row>
    <row r="30">
      <c r="A30" s="8" t="inlineStr">
        <is>
          <t>NXP Semiconductors latest annual filing</t>
        </is>
      </c>
      <c r="B30" s="8" t="inlineStr">
        <is>
          <t>https://www.sec.gov/Archives/edgar/data/1413447/000141344726000008/nxpi-20251231.htm</t>
        </is>
      </c>
      <c r="C30" s="8" t="n"/>
      <c r="D30" s="11" t="n"/>
      <c r="E30" s="11" t="n"/>
      <c r="F30" s="11" t="n"/>
      <c r="G30" s="11" t="n"/>
      <c r="H30" s="11" t="n"/>
    </row>
  </sheetData>
  <mergeCells count="2">
    <mergeCell ref="A2:H2"/>
    <mergeCell ref="A1:H1"/>
  </mergeCells>
  <hyperlinks>
    <hyperlink xmlns:r="http://schemas.openxmlformats.org/officeDocument/2006/relationships" ref="B28" r:id="rId1"/>
    <hyperlink xmlns:r="http://schemas.openxmlformats.org/officeDocument/2006/relationships" ref="B29" r:id="rId2"/>
    <hyperlink xmlns:r="http://schemas.openxmlformats.org/officeDocument/2006/relationships" ref="B3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2026-05-25T04:09:30Z</dcterms:created>
  <dcterms:modified xmlns:dcterms="http://purl.org/dc/terms/" xmlns:xsi="http://www.w3.org/2001/XMLSchema-instance" xsi:type="dcterms:W3CDTF">2026-05-25T04:09:31Z</dcterms:modified>
</cp:coreProperties>
</file>