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868275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868275.json" TargetMode="External" Id="rId1"/><Relationship Type="http://schemas.openxmlformats.org/officeDocument/2006/relationships/hyperlink" Target="https://www.sec.gov/Archives/edgar/data/1868275/000186827526000067/ceg-20260331.htm" TargetMode="External" Id="rId2"/><Relationship Type="http://schemas.openxmlformats.org/officeDocument/2006/relationships/hyperlink" Target="https://www.sec.gov/Archives/edgar/data/1868275/000186827526000032/ceg-202512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</cols>
  <sheetData>
    <row r="1" ht="22" customHeight="1">
      <c r="A1" s="1" t="inlineStr">
        <is>
          <t>Constellation Energy (CEG) | 5-Year Quarterly Income Statement</t>
        </is>
      </c>
    </row>
    <row r="2" ht="34" customHeight="1">
      <c r="A2" s="2" t="inlineStr">
        <is>
          <t>Source: SEC companyfacts and Constellation Energy filings through FY2026 Q1 (quarter ended March 31, 2026; filed May 11, 2026). USD millions.</t>
        </is>
      </c>
    </row>
    <row r="4">
      <c r="A4" s="3" t="inlineStr">
        <is>
          <t>Line Item</t>
        </is>
      </c>
      <c r="B4" s="3" t="inlineStr">
        <is>
          <t>FY2022 Q4</t>
        </is>
      </c>
      <c r="C4" s="3" t="inlineStr">
        <is>
          <t>FY2023 Q4</t>
        </is>
      </c>
      <c r="D4" s="3" t="inlineStr">
        <is>
          <t>FY2024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FY2023 Q1</t>
        </is>
      </c>
      <c r="I4" s="3" t="inlineStr">
        <is>
          <t>FY2023 Q2</t>
        </is>
      </c>
      <c r="J4" s="3" t="inlineStr">
        <is>
          <t>FY2023 Q3</t>
        </is>
      </c>
      <c r="K4" s="3" t="inlineStr">
        <is>
          <t>FY2024 Q1</t>
        </is>
      </c>
      <c r="L4" s="3" t="inlineStr">
        <is>
          <t>FY2024 Q2</t>
        </is>
      </c>
      <c r="M4" s="3" t="inlineStr">
        <is>
          <t>FY2024 Q3</t>
        </is>
      </c>
      <c r="N4" s="3" t="inlineStr">
        <is>
          <t>FY2025 Q1</t>
        </is>
      </c>
      <c r="O4" s="3" t="inlineStr">
        <is>
          <t>FY2025 Q2</t>
        </is>
      </c>
      <c r="P4" s="3" t="inlineStr">
        <is>
          <t>FY2025 Q3</t>
        </is>
      </c>
      <c r="Q4" s="3" t="inlineStr">
        <is>
          <t>FY2025 Q4</t>
        </is>
      </c>
      <c r="R4" s="3" t="inlineStr">
        <is>
          <t>FY2026 Q1</t>
        </is>
      </c>
    </row>
    <row r="5">
      <c r="A5" s="4" t="inlineStr">
        <is>
          <t>Quarter End</t>
        </is>
      </c>
      <c r="B5" s="5" t="n">
        <v>44592</v>
      </c>
      <c r="C5" s="5" t="n">
        <v>44592</v>
      </c>
      <c r="D5" s="5" t="n">
        <v>44592</v>
      </c>
      <c r="E5" s="5" t="n">
        <v>44651</v>
      </c>
      <c r="F5" s="5" t="n">
        <v>44742</v>
      </c>
      <c r="G5" s="5" t="n">
        <v>44834</v>
      </c>
      <c r="H5" s="5" t="n">
        <v>45016</v>
      </c>
      <c r="I5" s="5" t="n">
        <v>45107</v>
      </c>
      <c r="J5" s="5" t="n">
        <v>45199</v>
      </c>
      <c r="K5" s="5" t="n">
        <v>45382</v>
      </c>
      <c r="L5" s="5" t="n">
        <v>45473</v>
      </c>
      <c r="M5" s="5" t="n">
        <v>45565</v>
      </c>
      <c r="N5" s="5" t="n">
        <v>45747</v>
      </c>
      <c r="O5" s="5" t="n">
        <v>45838</v>
      </c>
      <c r="P5" s="5" t="n">
        <v>45930</v>
      </c>
      <c r="Q5" s="5" t="n">
        <v>46022</v>
      </c>
      <c r="R5" s="5" t="n">
        <v>46112</v>
      </c>
    </row>
    <row r="7">
      <c r="A7" s="6" t="inlineStr">
        <is>
          <t>Revenue</t>
        </is>
      </c>
      <c r="B7" s="7" t="n">
        <v>7333000000</v>
      </c>
      <c r="C7" s="7" t="n">
        <v>1719000000</v>
      </c>
      <c r="D7" s="7" t="n">
        <v>4525000000</v>
      </c>
      <c r="E7" s="7" t="n">
        <v>5431000000</v>
      </c>
      <c r="F7" s="7" t="n">
        <v>5465000000</v>
      </c>
      <c r="G7" s="7" t="n">
        <v>6051000000</v>
      </c>
      <c r="H7" s="7" t="n">
        <v>7565000000</v>
      </c>
      <c r="I7" s="7" t="n">
        <v>5446000000</v>
      </c>
      <c r="J7" s="7" t="n">
        <v>6111000000</v>
      </c>
      <c r="K7" s="7" t="n">
        <v>5260000000</v>
      </c>
      <c r="L7" s="7" t="n">
        <v>4406000000</v>
      </c>
      <c r="M7" s="7" t="n">
        <v>4773000000</v>
      </c>
      <c r="N7" s="7" t="n">
        <v>6106000000</v>
      </c>
      <c r="O7" s="7" t="n">
        <v>5161000000</v>
      </c>
      <c r="P7" s="7" t="n">
        <v>5703000000</v>
      </c>
      <c r="Q7" s="7" t="n">
        <v>5693000000</v>
      </c>
      <c r="R7" s="7" t="n">
        <v>7541000000</v>
      </c>
    </row>
    <row r="8">
      <c r="A8" s="8" t="inlineStr">
        <is>
          <t>Cost of revenue</t>
        </is>
      </c>
      <c r="B8" s="9" t="n"/>
      <c r="C8" s="9" t="n"/>
      <c r="D8" s="9" t="n"/>
      <c r="E8" s="9" t="n"/>
      <c r="F8" s="9" t="n"/>
      <c r="G8" s="9" t="n"/>
      <c r="H8" s="9" t="n"/>
      <c r="I8" s="9" t="n"/>
      <c r="J8" s="9" t="n"/>
      <c r="K8" s="9" t="n"/>
      <c r="L8" s="9" t="n"/>
      <c r="M8" s="9" t="n"/>
      <c r="N8" s="9" t="n"/>
      <c r="O8" s="9" t="n"/>
      <c r="P8" s="9" t="n"/>
      <c r="Q8" s="9" t="n"/>
      <c r="R8" s="9" t="n"/>
    </row>
    <row r="9">
      <c r="A9" s="6" t="inlineStr">
        <is>
          <t>Gross profit</t>
        </is>
      </c>
      <c r="B9" s="10" t="n"/>
      <c r="C9" s="10" t="n"/>
      <c r="D9" s="10" t="n"/>
      <c r="E9" s="10" t="n"/>
      <c r="F9" s="10" t="n"/>
      <c r="G9" s="10" t="n"/>
      <c r="H9" s="10" t="n"/>
      <c r="I9" s="10" t="n"/>
      <c r="J9" s="10" t="n"/>
      <c r="K9" s="10" t="n"/>
      <c r="L9" s="10" t="n"/>
      <c r="M9" s="10" t="n"/>
      <c r="N9" s="10" t="n"/>
      <c r="O9" s="10" t="n"/>
      <c r="P9" s="10" t="n"/>
      <c r="Q9" s="10" t="n"/>
      <c r="R9" s="10" t="n"/>
    </row>
    <row r="10">
      <c r="A10" s="8" t="inlineStr">
        <is>
          <t>Research and development</t>
        </is>
      </c>
      <c r="B10" s="11" t="n">
        <v>0</v>
      </c>
      <c r="C10" s="11" t="n">
        <v>0</v>
      </c>
      <c r="D10" s="11" t="n">
        <v>0</v>
      </c>
      <c r="E10" s="11" t="n">
        <v>0</v>
      </c>
      <c r="F10" s="11" t="n">
        <v>0</v>
      </c>
      <c r="G10" s="11" t="n">
        <v>0</v>
      </c>
      <c r="H10" s="11" t="n">
        <v>0</v>
      </c>
      <c r="I10" s="11" t="n">
        <v>0</v>
      </c>
      <c r="J10" s="11" t="n">
        <v>0</v>
      </c>
      <c r="K10" s="11" t="n">
        <v>0</v>
      </c>
      <c r="L10" s="11" t="n">
        <v>0</v>
      </c>
      <c r="M10" s="11" t="n">
        <v>0</v>
      </c>
      <c r="N10" s="11" t="n">
        <v>0</v>
      </c>
      <c r="O10" s="11" t="n">
        <v>0</v>
      </c>
      <c r="P10" s="11" t="n">
        <v>0</v>
      </c>
      <c r="Q10" s="11" t="n">
        <v>0</v>
      </c>
      <c r="R10" s="11" t="n">
        <v>0</v>
      </c>
    </row>
    <row r="11">
      <c r="A11" s="8" t="inlineStr">
        <is>
          <t>Selling, general and administrative</t>
        </is>
      </c>
      <c r="B11" s="11" t="n">
        <v>0</v>
      </c>
      <c r="C11" s="11" t="n">
        <v>0</v>
      </c>
      <c r="D11" s="11" t="n">
        <v>0</v>
      </c>
      <c r="E11" s="11" t="n">
        <v>0</v>
      </c>
      <c r="F11" s="11" t="n">
        <v>0</v>
      </c>
      <c r="G11" s="11" t="n">
        <v>0</v>
      </c>
      <c r="H11" s="11" t="n">
        <v>0</v>
      </c>
      <c r="I11" s="11" t="n">
        <v>0</v>
      </c>
      <c r="J11" s="11" t="n">
        <v>0</v>
      </c>
      <c r="K11" s="11" t="n">
        <v>0</v>
      </c>
      <c r="L11" s="11" t="n">
        <v>0</v>
      </c>
      <c r="M11" s="11" t="n">
        <v>0</v>
      </c>
      <c r="N11" s="11" t="n">
        <v>0</v>
      </c>
      <c r="O11" s="11" t="n">
        <v>0</v>
      </c>
      <c r="P11" s="11" t="n">
        <v>0</v>
      </c>
      <c r="Q11" s="11" t="n">
        <v>0</v>
      </c>
      <c r="R11" s="11" t="n">
        <v>0</v>
      </c>
    </row>
    <row r="12">
      <c r="A12" s="8" t="inlineStr">
        <is>
          <t>Other operating expense (income), net</t>
        </is>
      </c>
      <c r="B12" s="11" t="n">
        <v>0</v>
      </c>
      <c r="C12" s="11" t="n">
        <v>0</v>
      </c>
      <c r="D12" s="11" t="n">
        <v>0</v>
      </c>
      <c r="E12" s="11" t="n">
        <v>0</v>
      </c>
      <c r="F12" s="11" t="n">
        <v>0</v>
      </c>
      <c r="G12" s="11" t="n">
        <v>0</v>
      </c>
      <c r="H12" s="11" t="n">
        <v>0</v>
      </c>
      <c r="I12" s="11" t="n">
        <v>0</v>
      </c>
      <c r="J12" s="11" t="n">
        <v>0</v>
      </c>
      <c r="K12" s="11" t="n">
        <v>0</v>
      </c>
      <c r="L12" s="11" t="n">
        <v>0</v>
      </c>
      <c r="M12" s="11" t="n">
        <v>0</v>
      </c>
      <c r="N12" s="11" t="n">
        <v>0</v>
      </c>
      <c r="O12" s="11" t="n">
        <v>0</v>
      </c>
      <c r="P12" s="11" t="n">
        <v>0</v>
      </c>
      <c r="Q12" s="11" t="n">
        <v>0</v>
      </c>
      <c r="R12" s="11" t="n">
        <v>0</v>
      </c>
    </row>
    <row r="13">
      <c r="A13" s="8" t="inlineStr">
        <is>
          <t>Total operating expenses</t>
        </is>
      </c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  <c r="N13" s="9" t="n"/>
      <c r="O13" s="9" t="n"/>
      <c r="P13" s="9" t="n"/>
      <c r="Q13" s="9" t="n"/>
      <c r="R13" s="9" t="n"/>
    </row>
    <row r="14">
      <c r="A14" s="6" t="inlineStr">
        <is>
          <t>Operating income</t>
        </is>
      </c>
      <c r="B14" s="7" t="n">
        <v>-171000000</v>
      </c>
      <c r="C14" s="7" t="n">
        <v>-67000000</v>
      </c>
      <c r="D14" s="7" t="n">
        <v>972000000</v>
      </c>
      <c r="E14" s="7" t="n">
        <v>435000000</v>
      </c>
      <c r="F14" s="7" t="n">
        <v>272000000</v>
      </c>
      <c r="G14" s="7" t="n">
        <v>-41000000</v>
      </c>
      <c r="H14" s="7" t="n">
        <v>31000000</v>
      </c>
      <c r="I14" s="7" t="n">
        <v>669000000</v>
      </c>
      <c r="J14" s="7" t="n">
        <v>977000000</v>
      </c>
      <c r="K14" s="7" t="n">
        <v>813000000</v>
      </c>
      <c r="L14" s="7" t="n">
        <v>1100000000</v>
      </c>
      <c r="M14" s="7" t="n">
        <v>1467000000</v>
      </c>
      <c r="N14" s="7" t="n">
        <v>451000000</v>
      </c>
      <c r="O14" s="7" t="n">
        <v>951000000</v>
      </c>
      <c r="P14" s="7" t="n">
        <v>1086000000</v>
      </c>
      <c r="Q14" s="7" t="n">
        <v>598000000</v>
      </c>
      <c r="R14" s="7" t="n">
        <v>2332000000</v>
      </c>
    </row>
    <row r="15">
      <c r="A15" s="8" t="inlineStr">
        <is>
          <t>Other non-operating expense (income), net</t>
        </is>
      </c>
      <c r="B15" s="11" t="n">
        <v>389000000</v>
      </c>
      <c r="C15" s="11" t="n">
        <v>399000000</v>
      </c>
      <c r="D15" s="11" t="n">
        <v>-815000000</v>
      </c>
      <c r="E15" s="11" t="n">
        <v>-382000000</v>
      </c>
      <c r="F15" s="11" t="n">
        <v>-711000000</v>
      </c>
      <c r="G15" s="11" t="n">
        <v>-270000000</v>
      </c>
      <c r="H15" s="11" t="n">
        <v>196000000</v>
      </c>
      <c r="I15" s="11" t="n">
        <v>506000000</v>
      </c>
      <c r="J15" s="11" t="n">
        <v>-41000000</v>
      </c>
      <c r="K15" s="11" t="n">
        <v>235000000</v>
      </c>
      <c r="L15" s="11" t="n">
        <v>-132000000</v>
      </c>
      <c r="M15" s="11" t="n">
        <v>182000000</v>
      </c>
      <c r="N15" s="11" t="n">
        <v>-300000000</v>
      </c>
      <c r="O15" s="11" t="n">
        <v>328000000</v>
      </c>
      <c r="P15" s="11" t="n">
        <v>310000000</v>
      </c>
      <c r="Q15" s="11" t="n">
        <v>93000000</v>
      </c>
      <c r="R15" s="11" t="n">
        <v>-212000000</v>
      </c>
    </row>
    <row r="16">
      <c r="A16" s="6" t="inlineStr">
        <is>
          <t>Pretax income</t>
        </is>
      </c>
      <c r="B16" s="7" t="n">
        <v>218000000</v>
      </c>
      <c r="C16" s="7" t="n">
        <v>332000000</v>
      </c>
      <c r="D16" s="7" t="n">
        <v>157000000</v>
      </c>
      <c r="E16" s="7" t="n">
        <v>53000000</v>
      </c>
      <c r="F16" s="7" t="n">
        <v>-439000000</v>
      </c>
      <c r="G16" s="7" t="n">
        <v>-311000000</v>
      </c>
      <c r="H16" s="7" t="n">
        <v>227000000</v>
      </c>
      <c r="I16" s="7" t="n">
        <v>1175000000</v>
      </c>
      <c r="J16" s="7" t="n">
        <v>936000000</v>
      </c>
      <c r="K16" s="7" t="n">
        <v>1048000000</v>
      </c>
      <c r="L16" s="7" t="n">
        <v>968000000</v>
      </c>
      <c r="M16" s="7" t="n">
        <v>1649000000</v>
      </c>
      <c r="N16" s="7" t="n">
        <v>151000000</v>
      </c>
      <c r="O16" s="7" t="n">
        <v>1279000000</v>
      </c>
      <c r="P16" s="7" t="n">
        <v>1396000000</v>
      </c>
      <c r="Q16" s="7" t="n">
        <v>691000000</v>
      </c>
      <c r="R16" s="7" t="n">
        <v>2120000000</v>
      </c>
    </row>
    <row r="17">
      <c r="A17" s="8" t="inlineStr">
        <is>
          <t>Income tax expense</t>
        </is>
      </c>
      <c r="B17" s="11" t="n">
        <v>67000000</v>
      </c>
      <c r="C17" s="11" t="n">
        <v>181000000</v>
      </c>
      <c r="D17" s="11" t="n">
        <v>6000000</v>
      </c>
      <c r="E17" s="11" t="n">
        <v>-53000000</v>
      </c>
      <c r="F17" s="11" t="n">
        <v>-328000000</v>
      </c>
      <c r="G17" s="11" t="n">
        <v>-123000000</v>
      </c>
      <c r="H17" s="11" t="n">
        <v>131000000</v>
      </c>
      <c r="I17" s="11" t="n">
        <v>342000000</v>
      </c>
      <c r="J17" s="11" t="n">
        <v>205000000</v>
      </c>
      <c r="K17" s="11" t="n">
        <v>165000000</v>
      </c>
      <c r="L17" s="11" t="n">
        <v>154000000</v>
      </c>
      <c r="M17" s="11" t="n">
        <v>449000000</v>
      </c>
      <c r="N17" s="11" t="n">
        <v>22000000</v>
      </c>
      <c r="O17" s="11" t="n">
        <v>440000000</v>
      </c>
      <c r="P17" s="11" t="n">
        <v>466000000</v>
      </c>
      <c r="Q17" s="11" t="n">
        <v>259000000</v>
      </c>
      <c r="R17" s="11" t="n">
        <v>530000000</v>
      </c>
    </row>
    <row r="18">
      <c r="A18" s="6" t="inlineStr">
        <is>
          <t>Net income</t>
        </is>
      </c>
      <c r="B18" s="7" t="n">
        <v>151000000</v>
      </c>
      <c r="C18" s="7" t="n">
        <v>151000000</v>
      </c>
      <c r="D18" s="7" t="n">
        <v>151000000</v>
      </c>
      <c r="E18" s="7" t="n">
        <v>106000000</v>
      </c>
      <c r="F18" s="7" t="n">
        <v>-111000000</v>
      </c>
      <c r="G18" s="7" t="n">
        <v>-188000000</v>
      </c>
      <c r="H18" s="7" t="n">
        <v>96000000</v>
      </c>
      <c r="I18" s="7" t="n">
        <v>833000000</v>
      </c>
      <c r="J18" s="7" t="n">
        <v>731000000</v>
      </c>
      <c r="K18" s="7" t="n">
        <v>883000000</v>
      </c>
      <c r="L18" s="7" t="n">
        <v>814000000</v>
      </c>
      <c r="M18" s="7" t="n">
        <v>1200000000</v>
      </c>
      <c r="N18" s="7" t="n">
        <v>118000000</v>
      </c>
      <c r="O18" s="7" t="n">
        <v>839000000</v>
      </c>
      <c r="P18" s="7" t="n">
        <v>930000000</v>
      </c>
      <c r="Q18" s="7" t="n">
        <v>432000000</v>
      </c>
      <c r="R18" s="7" t="n">
        <v>1590000000</v>
      </c>
    </row>
    <row r="19">
      <c r="A19" s="8" t="inlineStr">
        <is>
          <t>CapEx</t>
        </is>
      </c>
      <c r="B19" s="11" t="n">
        <v>599000000</v>
      </c>
      <c r="C19" s="11" t="n">
        <v>687000000</v>
      </c>
      <c r="D19" s="11" t="n">
        <v>729000000</v>
      </c>
      <c r="E19" s="11" t="n">
        <v>410000000</v>
      </c>
      <c r="F19" s="11" t="n">
        <v>390000000</v>
      </c>
      <c r="G19" s="11" t="n">
        <v>290000000</v>
      </c>
      <c r="H19" s="11" t="n">
        <v>660000000</v>
      </c>
      <c r="I19" s="11" t="n">
        <v>676000000</v>
      </c>
      <c r="J19" s="11" t="n">
        <v>399000000</v>
      </c>
      <c r="K19" s="11" t="n">
        <v>738000000</v>
      </c>
      <c r="L19" s="11" t="n">
        <v>546000000</v>
      </c>
      <c r="M19" s="11" t="n">
        <v>552000000</v>
      </c>
      <c r="N19" s="11" t="n">
        <v>806000000</v>
      </c>
      <c r="O19" s="11" t="n">
        <v>767000000</v>
      </c>
      <c r="P19" s="11" t="n">
        <v>390000000</v>
      </c>
      <c r="Q19" s="11" t="n">
        <v>986000000</v>
      </c>
      <c r="R19" s="11" t="n">
        <v>1275000000</v>
      </c>
    </row>
    <row r="20">
      <c r="A20" s="8" t="inlineStr">
        <is>
          <t>Gross margin</t>
        </is>
      </c>
      <c r="B20" s="12">
        <f>IFERROR(B9/B7,0)</f>
        <v/>
      </c>
      <c r="C20" s="12">
        <f>IFERROR(C9/C7,0)</f>
        <v/>
      </c>
      <c r="D20" s="12">
        <f>IFERROR(D9/D7,0)</f>
        <v/>
      </c>
      <c r="E20" s="12">
        <f>IFERROR(E9/E7,0)</f>
        <v/>
      </c>
      <c r="F20" s="12">
        <f>IFERROR(F9/F7,0)</f>
        <v/>
      </c>
      <c r="G20" s="12">
        <f>IFERROR(G9/G7,0)</f>
        <v/>
      </c>
      <c r="H20" s="12">
        <f>IFERROR(H9/H7,0)</f>
        <v/>
      </c>
      <c r="I20" s="12">
        <f>IFERROR(I9/I7,0)</f>
        <v/>
      </c>
      <c r="J20" s="12">
        <f>IFERROR(J9/J7,0)</f>
        <v/>
      </c>
      <c r="K20" s="12">
        <f>IFERROR(K9/K7,0)</f>
        <v/>
      </c>
      <c r="L20" s="12">
        <f>IFERROR(L9/L7,0)</f>
        <v/>
      </c>
      <c r="M20" s="12">
        <f>IFERROR(M9/M7,0)</f>
        <v/>
      </c>
      <c r="N20" s="12">
        <f>IFERROR(N9/N7,0)</f>
        <v/>
      </c>
      <c r="O20" s="12">
        <f>IFERROR(O9/O7,0)</f>
        <v/>
      </c>
      <c r="P20" s="12">
        <f>IFERROR(P9/P7,0)</f>
        <v/>
      </c>
      <c r="Q20" s="12">
        <f>IFERROR(Q9/Q7,0)</f>
        <v/>
      </c>
      <c r="R20" s="12">
        <f>IFERROR(R9/R7,0)</f>
        <v/>
      </c>
    </row>
    <row r="21">
      <c r="A21" s="8" t="inlineStr">
        <is>
          <t>Operating margin</t>
        </is>
      </c>
      <c r="B21" s="12">
        <f>IFERROR(B14/B7,0)</f>
        <v/>
      </c>
      <c r="C21" s="12">
        <f>IFERROR(C14/C7,0)</f>
        <v/>
      </c>
      <c r="D21" s="12">
        <f>IFERROR(D14/D7,0)</f>
        <v/>
      </c>
      <c r="E21" s="12">
        <f>IFERROR(E14/E7,0)</f>
        <v/>
      </c>
      <c r="F21" s="12">
        <f>IFERROR(F14/F7,0)</f>
        <v/>
      </c>
      <c r="G21" s="12">
        <f>IFERROR(G14/G7,0)</f>
        <v/>
      </c>
      <c r="H21" s="12">
        <f>IFERROR(H14/H7,0)</f>
        <v/>
      </c>
      <c r="I21" s="12">
        <f>IFERROR(I14/I7,0)</f>
        <v/>
      </c>
      <c r="J21" s="12">
        <f>IFERROR(J14/J7,0)</f>
        <v/>
      </c>
      <c r="K21" s="12">
        <f>IFERROR(K14/K7,0)</f>
        <v/>
      </c>
      <c r="L21" s="12">
        <f>IFERROR(L14/L7,0)</f>
        <v/>
      </c>
      <c r="M21" s="12">
        <f>IFERROR(M14/M7,0)</f>
        <v/>
      </c>
      <c r="N21" s="12">
        <f>IFERROR(N14/N7,0)</f>
        <v/>
      </c>
      <c r="O21" s="12">
        <f>IFERROR(O14/O7,0)</f>
        <v/>
      </c>
      <c r="P21" s="12">
        <f>IFERROR(P14/P7,0)</f>
        <v/>
      </c>
      <c r="Q21" s="12">
        <f>IFERROR(Q14/Q7,0)</f>
        <v/>
      </c>
      <c r="R21" s="12">
        <f>IFERROR(R14/R7,0)</f>
        <v/>
      </c>
    </row>
    <row r="22">
      <c r="A22" s="8" t="inlineStr">
        <is>
          <t>Net margin</t>
        </is>
      </c>
      <c r="B22" s="12">
        <f>IFERROR(B18/B7,0)</f>
        <v/>
      </c>
      <c r="C22" s="12">
        <f>IFERROR(C18/C7,0)</f>
        <v/>
      </c>
      <c r="D22" s="12">
        <f>IFERROR(D18/D7,0)</f>
        <v/>
      </c>
      <c r="E22" s="12">
        <f>IFERROR(E18/E7,0)</f>
        <v/>
      </c>
      <c r="F22" s="12">
        <f>IFERROR(F18/F7,0)</f>
        <v/>
      </c>
      <c r="G22" s="12">
        <f>IFERROR(G18/G7,0)</f>
        <v/>
      </c>
      <c r="H22" s="12">
        <f>IFERROR(H18/H7,0)</f>
        <v/>
      </c>
      <c r="I22" s="12">
        <f>IFERROR(I18/I7,0)</f>
        <v/>
      </c>
      <c r="J22" s="12">
        <f>IFERROR(J18/J7,0)</f>
        <v/>
      </c>
      <c r="K22" s="12">
        <f>IFERROR(K18/K7,0)</f>
        <v/>
      </c>
      <c r="L22" s="12">
        <f>IFERROR(L18/L7,0)</f>
        <v/>
      </c>
      <c r="M22" s="12">
        <f>IFERROR(M18/M7,0)</f>
        <v/>
      </c>
      <c r="N22" s="12">
        <f>IFERROR(N18/N7,0)</f>
        <v/>
      </c>
      <c r="O22" s="12">
        <f>IFERROR(O18/O7,0)</f>
        <v/>
      </c>
      <c r="P22" s="12">
        <f>IFERROR(P18/P7,0)</f>
        <v/>
      </c>
      <c r="Q22" s="12">
        <f>IFERROR(Q18/Q7,0)</f>
        <v/>
      </c>
      <c r="R22" s="12">
        <f>IFERROR(R18/R7,0)</f>
        <v/>
      </c>
    </row>
  </sheetData>
  <mergeCells count="2">
    <mergeCell ref="A2:R2"/>
    <mergeCell ref="A1:R1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R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</cols>
  <sheetData>
    <row r="1" ht="22" customHeight="1">
      <c r="A1" s="1" t="inlineStr">
        <is>
          <t>Constellation Energy (CEG) | 5-Year Quarterly Balance Sheet</t>
        </is>
      </c>
    </row>
    <row r="2" ht="34" customHeight="1">
      <c r="A2" s="2" t="inlineStr">
        <is>
          <t>Source: SEC companyfacts and Constellation Energy filings through FY2026 Q1. USD millions.</t>
        </is>
      </c>
    </row>
    <row r="4">
      <c r="A4" s="3" t="inlineStr">
        <is>
          <t>Line Item</t>
        </is>
      </c>
      <c r="B4" s="3" t="inlineStr">
        <is>
          <t>FY2022 Q4</t>
        </is>
      </c>
      <c r="C4" s="3" t="inlineStr">
        <is>
          <t>FY2023 Q4</t>
        </is>
      </c>
      <c r="D4" s="3" t="inlineStr">
        <is>
          <t>FY2024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FY2023 Q1</t>
        </is>
      </c>
      <c r="I4" s="3" t="inlineStr">
        <is>
          <t>FY2023 Q2</t>
        </is>
      </c>
      <c r="J4" s="3" t="inlineStr">
        <is>
          <t>FY2023 Q3</t>
        </is>
      </c>
      <c r="K4" s="3" t="inlineStr">
        <is>
          <t>FY2024 Q1</t>
        </is>
      </c>
      <c r="L4" s="3" t="inlineStr">
        <is>
          <t>FY2024 Q2</t>
        </is>
      </c>
      <c r="M4" s="3" t="inlineStr">
        <is>
          <t>FY2024 Q3</t>
        </is>
      </c>
      <c r="N4" s="3" t="inlineStr">
        <is>
          <t>FY2025 Q1</t>
        </is>
      </c>
      <c r="O4" s="3" t="inlineStr">
        <is>
          <t>FY2025 Q2</t>
        </is>
      </c>
      <c r="P4" s="3" t="inlineStr">
        <is>
          <t>FY2025 Q3</t>
        </is>
      </c>
      <c r="Q4" s="3" t="inlineStr">
        <is>
          <t>FY2025 Q4</t>
        </is>
      </c>
      <c r="R4" s="3" t="inlineStr">
        <is>
          <t>FY2026 Q1</t>
        </is>
      </c>
    </row>
    <row r="5">
      <c r="A5" s="4" t="inlineStr">
        <is>
          <t>Quarter End</t>
        </is>
      </c>
      <c r="B5" s="5" t="n">
        <v>44592</v>
      </c>
      <c r="C5" s="5" t="n">
        <v>44592</v>
      </c>
      <c r="D5" s="5" t="n">
        <v>44592</v>
      </c>
      <c r="E5" s="5" t="n">
        <v>44651</v>
      </c>
      <c r="F5" s="5" t="n">
        <v>44742</v>
      </c>
      <c r="G5" s="5" t="n">
        <v>44834</v>
      </c>
      <c r="H5" s="5" t="n">
        <v>45016</v>
      </c>
      <c r="I5" s="5" t="n">
        <v>45107</v>
      </c>
      <c r="J5" s="5" t="n">
        <v>45199</v>
      </c>
      <c r="K5" s="5" t="n">
        <v>45382</v>
      </c>
      <c r="L5" s="5" t="n">
        <v>45473</v>
      </c>
      <c r="M5" s="5" t="n">
        <v>45565</v>
      </c>
      <c r="N5" s="5" t="n">
        <v>45747</v>
      </c>
      <c r="O5" s="5" t="n">
        <v>45838</v>
      </c>
      <c r="P5" s="5" t="n">
        <v>45930</v>
      </c>
      <c r="Q5" s="5" t="n">
        <v>46022</v>
      </c>
      <c r="R5" s="5" t="n">
        <v>46112</v>
      </c>
    </row>
    <row r="7">
      <c r="A7" s="8" t="inlineStr">
        <is>
          <t>Cash &amp; equivalents</t>
        </is>
      </c>
      <c r="B7" s="11" t="n">
        <v>576000000</v>
      </c>
      <c r="C7" s="11" t="n">
        <v>576000000</v>
      </c>
      <c r="D7" s="11" t="n">
        <v>576000000</v>
      </c>
      <c r="E7" s="11" t="n">
        <v>1605000000</v>
      </c>
      <c r="F7" s="11" t="n">
        <v>806000000</v>
      </c>
      <c r="G7" s="11" t="n">
        <v>1192000000</v>
      </c>
      <c r="H7" s="11" t="n">
        <v>237000000</v>
      </c>
      <c r="I7" s="11" t="n">
        <v>269000000</v>
      </c>
      <c r="J7" s="11" t="n">
        <v>1889000000</v>
      </c>
      <c r="K7" s="11" t="n">
        <v>562000000</v>
      </c>
      <c r="L7" s="11" t="n">
        <v>311000000</v>
      </c>
      <c r="M7" s="11" t="n">
        <v>1793000000</v>
      </c>
      <c r="N7" s="11" t="n">
        <v>1846000000</v>
      </c>
      <c r="O7" s="11" t="n">
        <v>1974000000</v>
      </c>
      <c r="P7" s="11" t="n">
        <v>3959000000</v>
      </c>
      <c r="Q7" s="11" t="n">
        <v>3641000000</v>
      </c>
      <c r="R7" s="11" t="n">
        <v>800000000</v>
      </c>
    </row>
    <row r="8">
      <c r="A8" s="8" t="inlineStr">
        <is>
          <t>Accounts receivable</t>
        </is>
      </c>
      <c r="B8" s="11" t="n">
        <v>1669000000</v>
      </c>
      <c r="C8" s="11" t="n">
        <v>1669000000</v>
      </c>
      <c r="D8" s="11" t="n">
        <v>1669000000</v>
      </c>
      <c r="E8" s="11" t="n">
        <v>1936000000</v>
      </c>
      <c r="F8" s="11" t="n">
        <v>1734000000</v>
      </c>
      <c r="G8" s="11" t="n">
        <v>1819000000</v>
      </c>
      <c r="H8" s="11" t="n">
        <v>2147000000</v>
      </c>
      <c r="I8" s="11" t="n">
        <v>1306000000</v>
      </c>
      <c r="J8" s="11" t="n">
        <v>1541000000</v>
      </c>
      <c r="K8" s="11" t="n">
        <v>1855000000</v>
      </c>
      <c r="L8" s="11" t="n">
        <v>1578000000</v>
      </c>
      <c r="M8" s="11" t="n">
        <v>1208000000</v>
      </c>
      <c r="N8" s="11" t="n">
        <v>3193000000</v>
      </c>
      <c r="O8" s="11" t="n">
        <v>2947000000</v>
      </c>
      <c r="P8" s="11" t="n">
        <v>3168000000</v>
      </c>
      <c r="Q8" s="11" t="n">
        <v>4266000000</v>
      </c>
      <c r="R8" s="11" t="n">
        <v>4414000000</v>
      </c>
    </row>
    <row r="9">
      <c r="A9" s="8" t="inlineStr">
        <is>
          <t>Inventory</t>
        </is>
      </c>
      <c r="B9" s="9" t="n"/>
      <c r="C9" s="9" t="n"/>
      <c r="D9" s="9" t="n"/>
      <c r="E9" s="9" t="n"/>
      <c r="F9" s="9" t="n"/>
      <c r="G9" s="9" t="n"/>
      <c r="H9" s="9" t="n"/>
      <c r="I9" s="9" t="n"/>
      <c r="J9" s="9" t="n"/>
      <c r="K9" s="9" t="n"/>
      <c r="L9" s="9" t="n"/>
      <c r="M9" s="9" t="n"/>
      <c r="N9" s="11" t="n">
        <v>1600000000</v>
      </c>
      <c r="O9" s="9" t="n"/>
      <c r="P9" s="9" t="n"/>
      <c r="Q9" s="11" t="n">
        <v>1736000000</v>
      </c>
      <c r="R9" s="11" t="n">
        <v>2582000000</v>
      </c>
    </row>
    <row r="10">
      <c r="A10" s="8" t="inlineStr">
        <is>
          <t>Other current assets</t>
        </is>
      </c>
      <c r="B10" s="11" t="n">
        <v>1007000000</v>
      </c>
      <c r="C10" s="11" t="n">
        <v>1007000000</v>
      </c>
      <c r="D10" s="11" t="n">
        <v>1007000000</v>
      </c>
      <c r="E10" s="11" t="n">
        <v>1238000000</v>
      </c>
      <c r="F10" s="11" t="n">
        <v>1317000000</v>
      </c>
      <c r="G10" s="11" t="n">
        <v>1607000000</v>
      </c>
      <c r="H10" s="11" t="n">
        <v>1067000000</v>
      </c>
      <c r="I10" s="11" t="n">
        <v>1742000000</v>
      </c>
      <c r="J10" s="11" t="n">
        <v>2179000000</v>
      </c>
      <c r="K10" s="11" t="n">
        <v>2066000000</v>
      </c>
      <c r="L10" s="11" t="n">
        <v>2394000000</v>
      </c>
      <c r="M10" s="11" t="n">
        <v>2819000000</v>
      </c>
      <c r="N10" s="11" t="n">
        <v>778000000</v>
      </c>
      <c r="O10" s="11" t="n">
        <v>714000000</v>
      </c>
      <c r="P10" s="11" t="n">
        <v>696000000</v>
      </c>
      <c r="Q10" s="11" t="n">
        <v>509000000</v>
      </c>
      <c r="R10" s="11" t="n">
        <v>1274000000</v>
      </c>
    </row>
    <row r="11">
      <c r="A11" s="6" t="inlineStr">
        <is>
          <t>Total current assets</t>
        </is>
      </c>
      <c r="B11" s="7" t="n">
        <v>7981000000</v>
      </c>
      <c r="C11" s="7" t="n">
        <v>7981000000</v>
      </c>
      <c r="D11" s="7" t="n">
        <v>7981000000</v>
      </c>
      <c r="E11" s="7" t="n">
        <v>8767000000</v>
      </c>
      <c r="F11" s="7" t="n">
        <v>8090000000</v>
      </c>
      <c r="G11" s="7" t="n">
        <v>9853000000</v>
      </c>
      <c r="H11" s="7" t="n">
        <v>8108000000</v>
      </c>
      <c r="I11" s="7" t="n">
        <v>7575000000</v>
      </c>
      <c r="J11" s="7" t="n">
        <v>9902000000</v>
      </c>
      <c r="K11" s="7" t="n">
        <v>8460000000</v>
      </c>
      <c r="L11" s="7" t="n">
        <v>7852000000</v>
      </c>
      <c r="M11" s="7" t="n">
        <v>9270000000</v>
      </c>
      <c r="N11" s="7" t="n">
        <v>9631000000</v>
      </c>
      <c r="O11" s="7" t="n">
        <v>9233000000</v>
      </c>
      <c r="P11" s="7" t="n">
        <v>11649000000</v>
      </c>
      <c r="Q11" s="7" t="n">
        <v>12119000000</v>
      </c>
      <c r="R11" s="7" t="n">
        <v>18009000000</v>
      </c>
    </row>
    <row r="12">
      <c r="A12" s="8" t="inlineStr">
        <is>
          <t>PP&amp;E / finance lease ROU assets</t>
        </is>
      </c>
      <c r="B12" s="11" t="n">
        <v>19612000000</v>
      </c>
      <c r="C12" s="11" t="n">
        <v>19612000000</v>
      </c>
      <c r="D12" s="11" t="n">
        <v>19612000000</v>
      </c>
      <c r="E12" s="11" t="n">
        <v>19837000000</v>
      </c>
      <c r="F12" s="11" t="n">
        <v>19739000000</v>
      </c>
      <c r="G12" s="11" t="n">
        <v>19705000000</v>
      </c>
      <c r="H12" s="11" t="n">
        <v>20074000000</v>
      </c>
      <c r="I12" s="11" t="n">
        <v>20239000000</v>
      </c>
      <c r="J12" s="11" t="n">
        <v>20849000000</v>
      </c>
      <c r="K12" s="11" t="n">
        <v>22446000000</v>
      </c>
      <c r="L12" s="11" t="n">
        <v>21973000000</v>
      </c>
      <c r="M12" s="11" t="n">
        <v>20892000000</v>
      </c>
      <c r="N12" s="11" t="n">
        <v>21566000000</v>
      </c>
      <c r="O12" s="11" t="n">
        <v>21820000000</v>
      </c>
      <c r="P12" s="11" t="n">
        <v>21990000000</v>
      </c>
      <c r="Q12" s="11" t="n">
        <v>22474000000</v>
      </c>
      <c r="R12" s="11" t="n">
        <v>40769000000</v>
      </c>
    </row>
    <row r="13">
      <c r="A13" s="8" t="inlineStr">
        <is>
          <t>Goodwill</t>
        </is>
      </c>
      <c r="B13" s="9" t="n"/>
      <c r="C13" s="9" t="n"/>
      <c r="D13" s="9" t="n"/>
      <c r="E13" s="9" t="n"/>
      <c r="F13" s="9" t="n"/>
      <c r="G13" s="9" t="n"/>
      <c r="H13" s="11" t="n">
        <v>47000000</v>
      </c>
      <c r="I13" s="9" t="n"/>
      <c r="J13" s="9" t="n"/>
      <c r="K13" s="11" t="n">
        <v>425000000</v>
      </c>
      <c r="L13" s="11" t="n">
        <v>420000000</v>
      </c>
      <c r="M13" s="11" t="n">
        <v>420000000</v>
      </c>
      <c r="N13" s="11" t="n">
        <v>420000000</v>
      </c>
      <c r="O13" s="11" t="n">
        <v>420000000</v>
      </c>
      <c r="P13" s="11" t="n">
        <v>420000000</v>
      </c>
      <c r="Q13" s="11" t="n">
        <v>420000000</v>
      </c>
      <c r="R13" s="11" t="n">
        <v>11527000000</v>
      </c>
    </row>
    <row r="14">
      <c r="A14" s="8" t="inlineStr">
        <is>
          <t>Intangible assets</t>
        </is>
      </c>
      <c r="B14" s="11" t="n">
        <v>381000000</v>
      </c>
      <c r="C14" s="11" t="n">
        <v>381000000</v>
      </c>
      <c r="D14" s="11" t="n">
        <v>381000000</v>
      </c>
      <c r="E14" s="11" t="n">
        <v>381000000</v>
      </c>
      <c r="F14" s="9" t="n"/>
      <c r="G14" s="9" t="n"/>
      <c r="H14" s="11" t="n">
        <v>343000000</v>
      </c>
      <c r="I14" s="9" t="n"/>
      <c r="J14" s="9" t="n"/>
      <c r="K14" s="11" t="n">
        <v>336000000</v>
      </c>
      <c r="L14" s="9" t="n"/>
      <c r="M14" s="9" t="n"/>
      <c r="N14" s="11" t="n">
        <v>236000000</v>
      </c>
      <c r="O14" s="9" t="n"/>
      <c r="P14" s="9" t="n"/>
      <c r="Q14" s="11" t="n">
        <v>201000000</v>
      </c>
      <c r="R14" s="11" t="n">
        <v>201000000</v>
      </c>
    </row>
    <row r="15">
      <c r="A15" s="8" t="inlineStr">
        <is>
          <t>Other non-current assets</t>
        </is>
      </c>
      <c r="B15" s="11" t="n">
        <v>20112000000</v>
      </c>
      <c r="C15" s="11" t="n">
        <v>20112000000</v>
      </c>
      <c r="D15" s="11" t="n">
        <v>20112000000</v>
      </c>
      <c r="E15" s="11" t="n">
        <v>17861000000</v>
      </c>
      <c r="F15" s="11" t="n">
        <v>17504000000</v>
      </c>
      <c r="G15" s="11" t="n">
        <v>17058000000</v>
      </c>
      <c r="H15" s="11" t="n">
        <v>17586000000</v>
      </c>
      <c r="I15" s="11" t="n">
        <v>18745000000</v>
      </c>
      <c r="J15" s="11" t="n">
        <v>18214000000</v>
      </c>
      <c r="K15" s="11" t="n">
        <v>20347000000</v>
      </c>
      <c r="L15" s="11" t="n">
        <v>21095000000</v>
      </c>
      <c r="M15" s="11" t="n">
        <v>21252000000</v>
      </c>
      <c r="N15" s="11" t="n">
        <v>20399000000</v>
      </c>
      <c r="O15" s="11" t="n">
        <v>21565000000</v>
      </c>
      <c r="P15" s="11" t="n">
        <v>22102000000</v>
      </c>
      <c r="Q15" s="11" t="n">
        <v>22035000000</v>
      </c>
      <c r="R15" s="11" t="n">
        <v>26405000000</v>
      </c>
    </row>
    <row r="16">
      <c r="A16" s="6" t="inlineStr">
        <is>
          <t>Total assets</t>
        </is>
      </c>
      <c r="B16" s="7" t="n">
        <v>48086000000</v>
      </c>
      <c r="C16" s="7" t="n">
        <v>48086000000</v>
      </c>
      <c r="D16" s="7" t="n">
        <v>48086000000</v>
      </c>
      <c r="E16" s="7" t="n">
        <v>46846000000</v>
      </c>
      <c r="F16" s="7" t="n">
        <v>45333000000</v>
      </c>
      <c r="G16" s="7" t="n">
        <v>46616000000</v>
      </c>
      <c r="H16" s="7" t="n">
        <v>46158000000</v>
      </c>
      <c r="I16" s="7" t="n">
        <v>46559000000</v>
      </c>
      <c r="J16" s="7" t="n">
        <v>48965000000</v>
      </c>
      <c r="K16" s="7" t="n">
        <v>52014000000</v>
      </c>
      <c r="L16" s="7" t="n">
        <v>51340000000</v>
      </c>
      <c r="M16" s="7" t="n">
        <v>51834000000</v>
      </c>
      <c r="N16" s="7" t="n">
        <v>52252000000</v>
      </c>
      <c r="O16" s="7" t="n">
        <v>53038000000</v>
      </c>
      <c r="P16" s="7" t="n">
        <v>56161000000</v>
      </c>
      <c r="Q16" s="7" t="n">
        <v>57249000000</v>
      </c>
      <c r="R16" s="7" t="n">
        <v>96911000000</v>
      </c>
    </row>
    <row r="17">
      <c r="A17" s="8" t="n"/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  <c r="N17" s="9" t="n"/>
      <c r="O17" s="9" t="n"/>
      <c r="P17" s="9" t="n"/>
      <c r="Q17" s="9" t="n"/>
      <c r="R17" s="9" t="n"/>
    </row>
    <row r="18">
      <c r="A18" s="8" t="inlineStr">
        <is>
          <t>Accounts payable &amp; accrued liabilities</t>
        </is>
      </c>
      <c r="B18" s="11" t="n">
        <v>1757000000</v>
      </c>
      <c r="C18" s="11" t="n">
        <v>1757000000</v>
      </c>
      <c r="D18" s="11" t="n">
        <v>1757000000</v>
      </c>
      <c r="E18" s="11" t="n">
        <v>1847000000</v>
      </c>
      <c r="F18" s="11" t="n">
        <v>2160000000</v>
      </c>
      <c r="G18" s="11" t="n">
        <v>2597000000</v>
      </c>
      <c r="H18" s="11" t="n">
        <v>1558000000</v>
      </c>
      <c r="I18" s="11" t="n">
        <v>1260000000</v>
      </c>
      <c r="J18" s="11" t="n">
        <v>2252000000</v>
      </c>
      <c r="K18" s="11" t="n">
        <v>2417000000</v>
      </c>
      <c r="L18" s="11" t="n">
        <v>2422000000</v>
      </c>
      <c r="M18" s="11" t="n">
        <v>2685000000</v>
      </c>
      <c r="N18" s="11" t="n">
        <v>3614000000</v>
      </c>
      <c r="O18" s="11" t="n">
        <v>3659000000</v>
      </c>
      <c r="P18" s="11" t="n">
        <v>3926000000</v>
      </c>
      <c r="Q18" s="11" t="n">
        <v>4294000000</v>
      </c>
      <c r="R18" s="11" t="n">
        <v>4449000000</v>
      </c>
    </row>
    <row r="19">
      <c r="A19" s="8" t="inlineStr">
        <is>
          <t>Other current liabilities</t>
        </is>
      </c>
      <c r="B19" s="9">
        <f>B20-B18</f>
        <v/>
      </c>
      <c r="C19" s="9">
        <f>C20-C18</f>
        <v/>
      </c>
      <c r="D19" s="9">
        <f>D20-D18</f>
        <v/>
      </c>
      <c r="E19" s="9">
        <f>E20-E18</f>
        <v/>
      </c>
      <c r="F19" s="9">
        <f>F20-F18</f>
        <v/>
      </c>
      <c r="G19" s="9">
        <f>G20-G18</f>
        <v/>
      </c>
      <c r="H19" s="9">
        <f>H20-H18</f>
        <v/>
      </c>
      <c r="I19" s="9">
        <f>I20-I18</f>
        <v/>
      </c>
      <c r="J19" s="9">
        <f>J20-J18</f>
        <v/>
      </c>
      <c r="K19" s="9">
        <f>K20-K18</f>
        <v/>
      </c>
      <c r="L19" s="9">
        <f>L20-L18</f>
        <v/>
      </c>
      <c r="M19" s="9">
        <f>M20-M18</f>
        <v/>
      </c>
      <c r="N19" s="9">
        <f>N20-N18</f>
        <v/>
      </c>
      <c r="O19" s="9">
        <f>O20-O18</f>
        <v/>
      </c>
      <c r="P19" s="9">
        <f>P20-P18</f>
        <v/>
      </c>
      <c r="Q19" s="9">
        <f>Q20-Q18</f>
        <v/>
      </c>
      <c r="R19" s="9">
        <f>R20-R18</f>
        <v/>
      </c>
    </row>
    <row r="20">
      <c r="A20" s="8" t="inlineStr">
        <is>
          <t>Total current liabilities</t>
        </is>
      </c>
      <c r="B20" s="11" t="n">
        <v>7996000000</v>
      </c>
      <c r="C20" s="11" t="n">
        <v>7996000000</v>
      </c>
      <c r="D20" s="11" t="n">
        <v>7996000000</v>
      </c>
      <c r="E20" s="11" t="n">
        <v>6434000000</v>
      </c>
      <c r="F20" s="11" t="n">
        <v>5878000000</v>
      </c>
      <c r="G20" s="11" t="n">
        <v>7887000000</v>
      </c>
      <c r="H20" s="11" t="n">
        <v>5947000000</v>
      </c>
      <c r="I20" s="11" t="n">
        <v>5225000000</v>
      </c>
      <c r="J20" s="11" t="n">
        <v>5263000000</v>
      </c>
      <c r="K20" s="11" t="n">
        <v>5922000000</v>
      </c>
      <c r="L20" s="11" t="n">
        <v>5801000000</v>
      </c>
      <c r="M20" s="11" t="n">
        <v>5452000000</v>
      </c>
      <c r="N20" s="11" t="n">
        <v>6545000000</v>
      </c>
      <c r="O20" s="11" t="n">
        <v>6256000000</v>
      </c>
      <c r="P20" s="11" t="n">
        <v>7455000000</v>
      </c>
      <c r="Q20" s="11" t="n">
        <v>7944000000</v>
      </c>
      <c r="R20" s="11" t="n">
        <v>13215000000</v>
      </c>
    </row>
    <row r="21">
      <c r="A21" s="8" t="inlineStr">
        <is>
          <t>Debt &amp; capital lease obligations</t>
        </is>
      </c>
      <c r="B21" s="11" t="n">
        <v>200000000</v>
      </c>
      <c r="C21" s="11" t="n">
        <v>200000000</v>
      </c>
      <c r="D21" s="11" t="n">
        <v>200000000</v>
      </c>
      <c r="E21" s="11" t="n">
        <v>1080000000</v>
      </c>
      <c r="F21" s="11" t="n">
        <v>200000000</v>
      </c>
      <c r="G21" s="11" t="n">
        <v>693000000</v>
      </c>
      <c r="H21" s="11" t="n">
        <v>5355000000</v>
      </c>
      <c r="I21" s="11" t="n">
        <v>935000000</v>
      </c>
      <c r="J21" s="11" t="n">
        <v>527000000</v>
      </c>
      <c r="K21" s="11" t="n">
        <v>9186000000</v>
      </c>
      <c r="L21" s="11" t="n">
        <v>680000000</v>
      </c>
      <c r="M21" s="11" t="n">
        <v>0</v>
      </c>
      <c r="N21" s="11" t="n">
        <v>9502000000</v>
      </c>
      <c r="O21" s="11" t="n">
        <v>900000000</v>
      </c>
      <c r="P21" s="11" t="n">
        <v>1650000000</v>
      </c>
      <c r="Q21" s="11" t="n">
        <v>7495000000</v>
      </c>
      <c r="R21" s="11" t="n">
        <v>7773000000</v>
      </c>
    </row>
    <row r="22">
      <c r="A22" s="8" t="inlineStr">
        <is>
          <t>Other non-current liabilities</t>
        </is>
      </c>
      <c r="B22" s="11" t="n">
        <v>28276000000</v>
      </c>
      <c r="C22" s="11" t="n">
        <v>28276000000</v>
      </c>
      <c r="D22" s="11" t="n">
        <v>28276000000</v>
      </c>
      <c r="E22" s="11" t="n">
        <v>27827000000</v>
      </c>
      <c r="F22" s="11" t="n">
        <v>27866000000</v>
      </c>
      <c r="G22" s="11" t="n">
        <v>26867000000</v>
      </c>
      <c r="H22" s="11" t="n">
        <v>23770000000</v>
      </c>
      <c r="I22" s="11" t="n">
        <v>28787000000</v>
      </c>
      <c r="J22" s="11" t="n">
        <v>31175000000</v>
      </c>
      <c r="K22" s="11" t="n">
        <v>25346000000</v>
      </c>
      <c r="L22" s="11" t="n">
        <v>33078000000</v>
      </c>
      <c r="M22" s="11" t="n">
        <v>33441000000</v>
      </c>
      <c r="N22" s="11" t="n">
        <v>22871000000</v>
      </c>
      <c r="O22" s="11" t="n">
        <v>32079000000</v>
      </c>
      <c r="P22" s="11" t="n">
        <v>32364000000</v>
      </c>
      <c r="Q22" s="11" t="n">
        <v>26957000000</v>
      </c>
      <c r="R22" s="11" t="n">
        <v>42103000000</v>
      </c>
    </row>
    <row r="23">
      <c r="A23" s="6" t="inlineStr">
        <is>
          <t>Total liabilities</t>
        </is>
      </c>
      <c r="B23" s="7" t="n">
        <v>36472000000</v>
      </c>
      <c r="C23" s="7" t="n">
        <v>36472000000</v>
      </c>
      <c r="D23" s="7" t="n">
        <v>36472000000</v>
      </c>
      <c r="E23" s="7" t="n">
        <v>35341000000</v>
      </c>
      <c r="F23" s="7" t="n">
        <v>33944000000</v>
      </c>
      <c r="G23" s="7" t="n">
        <v>35447000000</v>
      </c>
      <c r="H23" s="7" t="n">
        <v>35072000000</v>
      </c>
      <c r="I23" s="7" t="n">
        <v>34947000000</v>
      </c>
      <c r="J23" s="7" t="n">
        <v>36965000000</v>
      </c>
      <c r="K23" s="7" t="n">
        <v>40454000000</v>
      </c>
      <c r="L23" s="7" t="n">
        <v>39559000000</v>
      </c>
      <c r="M23" s="7" t="n">
        <v>38893000000</v>
      </c>
      <c r="N23" s="7" t="n">
        <v>38918000000</v>
      </c>
      <c r="O23" s="7" t="n">
        <v>39235000000</v>
      </c>
      <c r="P23" s="7" t="n">
        <v>41469000000</v>
      </c>
      <c r="Q23" s="7" t="n">
        <v>42396000000</v>
      </c>
      <c r="R23" s="7" t="n">
        <v>63091000000</v>
      </c>
    </row>
    <row r="24">
      <c r="A24" s="6" t="inlineStr">
        <is>
          <t>Stockholders’ equity</t>
        </is>
      </c>
      <c r="B24" s="7" t="n">
        <v>0</v>
      </c>
      <c r="C24" s="7" t="n">
        <v>0</v>
      </c>
      <c r="D24" s="7" t="n">
        <v>0</v>
      </c>
      <c r="E24" s="7" t="n">
        <v>11505000000</v>
      </c>
      <c r="F24" s="7" t="n">
        <v>11389000000</v>
      </c>
      <c r="G24" s="7" t="n">
        <v>11169000000</v>
      </c>
      <c r="H24" s="7" t="n">
        <v>11086000000</v>
      </c>
      <c r="I24" s="7" t="n">
        <v>11612000000</v>
      </c>
      <c r="J24" s="7" t="n">
        <v>12000000000</v>
      </c>
      <c r="K24" s="7" t="n">
        <v>11560000000</v>
      </c>
      <c r="L24" s="7" t="n">
        <v>11781000000</v>
      </c>
      <c r="M24" s="7" t="n">
        <v>12941000000</v>
      </c>
      <c r="N24" s="7" t="n">
        <v>13334000000</v>
      </c>
      <c r="O24" s="7" t="n">
        <v>13803000000</v>
      </c>
      <c r="P24" s="7" t="n">
        <v>14350000000</v>
      </c>
      <c r="Q24" s="7" t="n">
        <v>14517000000</v>
      </c>
      <c r="R24" s="7" t="n">
        <v>33483000000</v>
      </c>
    </row>
    <row r="25">
      <c r="A25" s="8" t="inlineStr">
        <is>
          <t>Total liabilities + equity</t>
        </is>
      </c>
      <c r="B25" s="9">
        <f>B23+B24</f>
        <v/>
      </c>
      <c r="C25" s="9">
        <f>C23+C24</f>
        <v/>
      </c>
      <c r="D25" s="9">
        <f>D23+D24</f>
        <v/>
      </c>
      <c r="E25" s="9">
        <f>E23+E24</f>
        <v/>
      </c>
      <c r="F25" s="9">
        <f>F23+F24</f>
        <v/>
      </c>
      <c r="G25" s="9">
        <f>G23+G24</f>
        <v/>
      </c>
      <c r="H25" s="9">
        <f>H23+H24</f>
        <v/>
      </c>
      <c r="I25" s="9">
        <f>I23+I24</f>
        <v/>
      </c>
      <c r="J25" s="9">
        <f>J23+J24</f>
        <v/>
      </c>
      <c r="K25" s="9">
        <f>K23+K24</f>
        <v/>
      </c>
      <c r="L25" s="9">
        <f>L23+L24</f>
        <v/>
      </c>
      <c r="M25" s="9">
        <f>M23+M24</f>
        <v/>
      </c>
      <c r="N25" s="9">
        <f>N23+N24</f>
        <v/>
      </c>
      <c r="O25" s="9">
        <f>O23+O24</f>
        <v/>
      </c>
      <c r="P25" s="9">
        <f>P23+P24</f>
        <v/>
      </c>
      <c r="Q25" s="9">
        <f>Q23+Q24</f>
        <v/>
      </c>
      <c r="R25" s="9">
        <f>R23+R24</f>
        <v/>
      </c>
    </row>
    <row r="26">
      <c r="A26" s="8" t="inlineStr">
        <is>
          <t>Balance check</t>
        </is>
      </c>
      <c r="B26" s="9">
        <f>B25-B16</f>
        <v/>
      </c>
      <c r="C26" s="9">
        <f>C25-C16</f>
        <v/>
      </c>
      <c r="D26" s="9">
        <f>D25-D16</f>
        <v/>
      </c>
      <c r="E26" s="9">
        <f>E25-E16</f>
        <v/>
      </c>
      <c r="F26" s="9">
        <f>F25-F16</f>
        <v/>
      </c>
      <c r="G26" s="9">
        <f>G25-G16</f>
        <v/>
      </c>
      <c r="H26" s="9">
        <f>H25-H16</f>
        <v/>
      </c>
      <c r="I26" s="9">
        <f>I25-I16</f>
        <v/>
      </c>
      <c r="J26" s="9">
        <f>J25-J16</f>
        <v/>
      </c>
      <c r="K26" s="9">
        <f>K25-K16</f>
        <v/>
      </c>
      <c r="L26" s="9">
        <f>L25-L16</f>
        <v/>
      </c>
      <c r="M26" s="9">
        <f>M25-M16</f>
        <v/>
      </c>
      <c r="N26" s="9">
        <f>N25-N16</f>
        <v/>
      </c>
      <c r="O26" s="9">
        <f>O25-O16</f>
        <v/>
      </c>
      <c r="P26" s="9">
        <f>P25-P16</f>
        <v/>
      </c>
      <c r="Q26" s="9">
        <f>Q25-Q16</f>
        <v/>
      </c>
      <c r="R26" s="9">
        <f>R25-R16</f>
        <v/>
      </c>
    </row>
  </sheetData>
  <mergeCells count="2">
    <mergeCell ref="A2:R2"/>
    <mergeCell ref="A1:R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Constellation Energy (CEG)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3" t="inlineStr">
        <is>
          <t>Base Quarter</t>
        </is>
      </c>
      <c r="B4" s="13" t="inlineStr">
        <is>
          <t>FY2026 Q1 | Mar 31, 2026</t>
        </is>
      </c>
      <c r="C4" s="13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4">
        <f>SUM('Income Statement'!O7:R7)</f>
        <v/>
      </c>
      <c r="C5" s="8" t="inlineStr">
        <is>
          <t>Revenue growth</t>
        </is>
      </c>
      <c r="D5" s="15" t="n">
        <v>0.1211</v>
      </c>
      <c r="E5" s="15" t="n">
        <v>0.1011</v>
      </c>
      <c r="F5" s="15" t="n">
        <v>0.08110000000000001</v>
      </c>
      <c r="G5" s="15" t="n">
        <v>0.0611</v>
      </c>
      <c r="H5" s="15" t="n">
        <v>0.0511</v>
      </c>
    </row>
    <row r="6">
      <c r="A6" s="8" t="inlineStr">
        <is>
          <t>TTM EBIT</t>
        </is>
      </c>
      <c r="B6" s="14">
        <f>SUM('Income Statement'!O14:R14)</f>
        <v/>
      </c>
      <c r="C6" s="8" t="inlineStr">
        <is>
          <t>EBIT margin</t>
        </is>
      </c>
      <c r="D6" s="15" t="n">
        <v>0.2061</v>
      </c>
      <c r="E6" s="15" t="n">
        <v>0.2061</v>
      </c>
      <c r="F6" s="15" t="n">
        <v>0.2061</v>
      </c>
      <c r="G6" s="15" t="n">
        <v>0.2061</v>
      </c>
      <c r="H6" s="15" t="n">
        <v>0.2061</v>
      </c>
    </row>
    <row r="7">
      <c r="A7" s="8" t="inlineStr">
        <is>
          <t>TTM EBIT Margin</t>
        </is>
      </c>
      <c r="B7" s="14">
        <f>IFERROR(B6/B5,0)</f>
        <v/>
      </c>
      <c r="C7" s="8" t="inlineStr">
        <is>
          <t>D&amp;A margin</t>
        </is>
      </c>
      <c r="D7" s="15" t="n">
        <v>0.1313</v>
      </c>
      <c r="E7" s="15" t="n">
        <v>0.1313</v>
      </c>
      <c r="F7" s="15" t="n">
        <v>0.1313</v>
      </c>
      <c r="G7" s="15" t="n">
        <v>0.1313</v>
      </c>
      <c r="H7" s="15" t="n">
        <v>0.1313</v>
      </c>
    </row>
    <row r="8">
      <c r="A8" s="8" t="inlineStr">
        <is>
          <t>Base Net Working Capital</t>
        </is>
      </c>
      <c r="B8" s="14">
        <f>'Balance Sheet'!R8+'Balance Sheet'!R9+'Balance Sheet'!R10-'Balance Sheet'!R20</f>
        <v/>
      </c>
      <c r="C8" s="8" t="inlineStr">
        <is>
          <t>CapEx margin</t>
        </is>
      </c>
      <c r="D8" s="15" t="n">
        <v>0.1418</v>
      </c>
      <c r="E8" s="15" t="n">
        <v>0.1418</v>
      </c>
      <c r="F8" s="15" t="n">
        <v>0.1418</v>
      </c>
      <c r="G8" s="15" t="n">
        <v>0.1418</v>
      </c>
      <c r="H8" s="15" t="n">
        <v>0.1418</v>
      </c>
    </row>
    <row r="9">
      <c r="A9" s="8" t="inlineStr">
        <is>
          <t>NWC % Revenue</t>
        </is>
      </c>
      <c r="B9" s="14">
        <f>IFERROR(B8/B5,0)</f>
        <v/>
      </c>
      <c r="C9" s="8" t="inlineStr">
        <is>
          <t>NWC % revenue</t>
        </is>
      </c>
      <c r="D9" s="15" t="n">
        <v>0.02</v>
      </c>
      <c r="E9" s="15" t="n">
        <v>0.02</v>
      </c>
      <c r="F9" s="15" t="n">
        <v>0.02</v>
      </c>
      <c r="G9" s="15" t="n">
        <v>0.02</v>
      </c>
      <c r="H9" s="15" t="n">
        <v>0.02</v>
      </c>
    </row>
    <row r="10">
      <c r="A10" s="8" t="inlineStr">
        <is>
          <t>TTM D&amp;A</t>
        </is>
      </c>
      <c r="B10" s="14" t="n">
        <v>3163000000</v>
      </c>
      <c r="C10" s="8" t="inlineStr">
        <is>
          <t>Tax rate</t>
        </is>
      </c>
      <c r="D10" s="15" t="n">
        <v>0.1457</v>
      </c>
      <c r="E10" s="15" t="n">
        <v>0.1457</v>
      </c>
      <c r="F10" s="15" t="n">
        <v>0.1457</v>
      </c>
      <c r="G10" s="15" t="n">
        <v>0.1457</v>
      </c>
      <c r="H10" s="15" t="n">
        <v>0.1457</v>
      </c>
    </row>
    <row r="11">
      <c r="A11" s="8" t="inlineStr">
        <is>
          <t>D&amp;A Margin</t>
        </is>
      </c>
      <c r="B11" s="14">
        <f>IFERROR(B10/B5,0)</f>
        <v/>
      </c>
      <c r="C11" s="8" t="n"/>
      <c r="D11" s="9" t="n"/>
      <c r="E11" s="9" t="n"/>
      <c r="F11" s="9" t="n"/>
      <c r="G11" s="9" t="n"/>
      <c r="H11" s="9" t="n"/>
    </row>
    <row r="12">
      <c r="A12" s="8" t="inlineStr">
        <is>
          <t>TTM CapEx</t>
        </is>
      </c>
      <c r="B12" s="14" t="n">
        <v>3418000000</v>
      </c>
      <c r="C12" s="8" t="inlineStr">
        <is>
          <t>Revenue</t>
        </is>
      </c>
      <c r="D12" s="11">
        <f>$B$5*(1+D5)</f>
        <v/>
      </c>
      <c r="E12" s="11">
        <f>D12*(1+E5)</f>
        <v/>
      </c>
      <c r="F12" s="11">
        <f>E12*(1+F5)</f>
        <v/>
      </c>
      <c r="G12" s="11">
        <f>F12*(1+G5)</f>
        <v/>
      </c>
      <c r="H12" s="11">
        <f>G12*(1+H5)</f>
        <v/>
      </c>
    </row>
    <row r="13">
      <c r="A13" s="8" t="inlineStr">
        <is>
          <t>CapEx Margin</t>
        </is>
      </c>
      <c r="B13" s="14">
        <f>IFERROR(B12/B5,0)</f>
        <v/>
      </c>
      <c r="C13" s="8" t="inlineStr">
        <is>
          <t>EBIT</t>
        </is>
      </c>
      <c r="D13" s="11">
        <f>D12*D6</f>
        <v/>
      </c>
      <c r="E13" s="11">
        <f>E12*E6</f>
        <v/>
      </c>
      <c r="F13" s="11">
        <f>F12*F6</f>
        <v/>
      </c>
      <c r="G13" s="11">
        <f>G12*G6</f>
        <v/>
      </c>
      <c r="H13" s="11">
        <f>H12*H6</f>
        <v/>
      </c>
    </row>
    <row r="14">
      <c r="A14" s="8" t="inlineStr">
        <is>
          <t>Cash &amp; Equivalents</t>
        </is>
      </c>
      <c r="B14" s="14" t="n">
        <v>800000000</v>
      </c>
      <c r="C14" s="8" t="inlineStr">
        <is>
          <t>NOPAT</t>
        </is>
      </c>
      <c r="D14" s="11">
        <f>D13*(1-D10)</f>
        <v/>
      </c>
      <c r="E14" s="11">
        <f>E13*(1-E10)</f>
        <v/>
      </c>
      <c r="F14" s="11">
        <f>F13*(1-F10)</f>
        <v/>
      </c>
      <c r="G14" s="11">
        <f>G13*(1-G10)</f>
        <v/>
      </c>
      <c r="H14" s="11">
        <f>H13*(1-H10)</f>
        <v/>
      </c>
    </row>
    <row r="15">
      <c r="A15" s="8" t="inlineStr">
        <is>
          <t>Debt &amp; Lease Obligations</t>
        </is>
      </c>
      <c r="B15" s="14" t="n">
        <v>7773000000</v>
      </c>
      <c r="C15" s="8" t="inlineStr">
        <is>
          <t>D&amp;A</t>
        </is>
      </c>
      <c r="D15" s="11">
        <f>D12*D7</f>
        <v/>
      </c>
      <c r="E15" s="11">
        <f>E12*E7</f>
        <v/>
      </c>
      <c r="F15" s="11">
        <f>F12*F7</f>
        <v/>
      </c>
      <c r="G15" s="11">
        <f>G12*G7</f>
        <v/>
      </c>
      <c r="H15" s="11">
        <f>H12*H7</f>
        <v/>
      </c>
    </row>
    <row r="16">
      <c r="A16" s="8" t="inlineStr">
        <is>
          <t>Net Cash / (Debt)</t>
        </is>
      </c>
      <c r="B16" s="14">
        <f>B14-B15</f>
        <v/>
      </c>
      <c r="C16" s="8" t="inlineStr">
        <is>
          <t>CapEx</t>
        </is>
      </c>
      <c r="D16" s="11">
        <f>D12*D8</f>
        <v/>
      </c>
      <c r="E16" s="11">
        <f>E12*E8</f>
        <v/>
      </c>
      <c r="F16" s="11">
        <f>F12*F8</f>
        <v/>
      </c>
      <c r="G16" s="11">
        <f>G12*G8</f>
        <v/>
      </c>
      <c r="H16" s="11">
        <f>H12*H8</f>
        <v/>
      </c>
    </row>
    <row r="17">
      <c r="A17" s="8" t="inlineStr">
        <is>
          <t>Shares Outstanding (mm)</t>
        </is>
      </c>
      <c r="B17" s="16" t="n">
        <v>362</v>
      </c>
      <c r="C17" s="8" t="inlineStr">
        <is>
          <t>NWC</t>
        </is>
      </c>
      <c r="D17" s="11">
        <f>D12*D9</f>
        <v/>
      </c>
      <c r="E17" s="11">
        <f>E12*E9</f>
        <v/>
      </c>
      <c r="F17" s="11">
        <f>F12*F9</f>
        <v/>
      </c>
      <c r="G17" s="11">
        <f>G12*G9</f>
        <v/>
      </c>
      <c r="H17" s="11">
        <f>H12*H9</f>
        <v/>
      </c>
    </row>
    <row r="18">
      <c r="A18" s="8" t="inlineStr">
        <is>
          <t>WACC</t>
        </is>
      </c>
      <c r="B18" s="17" t="n">
        <v>0.1</v>
      </c>
      <c r="C18" s="8" t="inlineStr">
        <is>
          <t>Change in NWC</t>
        </is>
      </c>
      <c r="D18" s="11">
        <f>D17-$B$8</f>
        <v/>
      </c>
      <c r="E18" s="11">
        <f>E17-D17</f>
        <v/>
      </c>
      <c r="F18" s="11">
        <f>F17-E17</f>
        <v/>
      </c>
      <c r="G18" s="11">
        <f>G17-F17</f>
        <v/>
      </c>
      <c r="H18" s="11">
        <f>H17-G17</f>
        <v/>
      </c>
    </row>
    <row r="19">
      <c r="A19" s="8" t="inlineStr">
        <is>
          <t>Terminal Growth</t>
        </is>
      </c>
      <c r="B19" s="17" t="n">
        <v>0.03</v>
      </c>
      <c r="C19" s="8" t="inlineStr">
        <is>
          <t>Unlevered FCF</t>
        </is>
      </c>
      <c r="D19" s="11">
        <f>D14+D15-D16-D18</f>
        <v/>
      </c>
      <c r="E19" s="11">
        <f>E14+E15-E16-E18</f>
        <v/>
      </c>
      <c r="F19" s="11">
        <f>F14+F15-F16-F18</f>
        <v/>
      </c>
      <c r="G19" s="11">
        <f>G14+G15-G16-G18</f>
        <v/>
      </c>
      <c r="H19" s="11">
        <f>H14+H15-H16-H18</f>
        <v/>
      </c>
    </row>
    <row r="20">
      <c r="A20" s="8" t="n"/>
      <c r="B20" s="14" t="n"/>
      <c r="C20" s="8" t="inlineStr">
        <is>
          <t>Discount factor</t>
        </is>
      </c>
      <c r="D20" s="11">
        <f>1/(1+$B$18)^1</f>
        <v/>
      </c>
      <c r="E20" s="11">
        <f>1/(1+$B$18)^2</f>
        <v/>
      </c>
      <c r="F20" s="11">
        <f>1/(1+$B$18)^3</f>
        <v/>
      </c>
      <c r="G20" s="11">
        <f>1/(1+$B$18)^4</f>
        <v/>
      </c>
      <c r="H20" s="11">
        <f>1/(1+$B$18)^5</f>
        <v/>
      </c>
    </row>
    <row r="21">
      <c r="A21" s="8" t="n"/>
      <c r="B21" s="14" t="n"/>
      <c r="C21" s="8" t="inlineStr">
        <is>
          <t>PV of FCF</t>
        </is>
      </c>
      <c r="D21" s="11">
        <f>D19*D20</f>
        <v/>
      </c>
      <c r="E21" s="11">
        <f>E19*E20</f>
        <v/>
      </c>
      <c r="F21" s="11">
        <f>F19*F20</f>
        <v/>
      </c>
      <c r="G21" s="11">
        <f>G19*G20</f>
        <v/>
      </c>
      <c r="H21" s="11">
        <f>H19*H20</f>
        <v/>
      </c>
    </row>
    <row r="22">
      <c r="A22" s="8" t="inlineStr">
        <is>
          <t>Enterprise Value</t>
        </is>
      </c>
      <c r="B22" s="18">
        <f>SUM(D21:H21)+H24</f>
        <v/>
      </c>
      <c r="C22" s="8" t="n"/>
      <c r="D22" s="9" t="n"/>
      <c r="E22" s="9" t="n"/>
      <c r="F22" s="9" t="n"/>
      <c r="G22" s="9" t="n"/>
      <c r="H22" s="9" t="n"/>
    </row>
    <row r="23">
      <c r="A23" s="8" t="inlineStr">
        <is>
          <t>Equity Value</t>
        </is>
      </c>
      <c r="B23" s="18">
        <f>B22+B16</f>
        <v/>
      </c>
      <c r="C23" s="8" t="inlineStr">
        <is>
          <t>Terminal Value</t>
        </is>
      </c>
      <c r="D23" s="9" t="n"/>
      <c r="E23" s="9" t="n"/>
      <c r="F23" s="9" t="n"/>
      <c r="G23" s="9" t="n"/>
      <c r="H23" s="9">
        <f>H19*(1+$B$19)/($B$18-$B$19)</f>
        <v/>
      </c>
    </row>
    <row r="24">
      <c r="A24" s="8" t="inlineStr">
        <is>
          <t>Value / Share</t>
        </is>
      </c>
      <c r="B24" s="19">
        <f>B23/B17</f>
        <v/>
      </c>
      <c r="C24" s="8" t="inlineStr">
        <is>
          <t>PV of Terminal Value</t>
        </is>
      </c>
      <c r="D24" s="9" t="n"/>
      <c r="E24" s="9" t="n"/>
      <c r="F24" s="9" t="n"/>
      <c r="G24" s="9" t="n"/>
      <c r="H24" s="9">
        <f>H23*H20</f>
        <v/>
      </c>
    </row>
    <row r="25">
      <c r="A25" s="8" t="n"/>
      <c r="B25" s="8" t="n"/>
      <c r="C25" s="8" t="n"/>
      <c r="D25" s="9" t="n"/>
      <c r="E25" s="9" t="n"/>
      <c r="F25" s="9" t="n"/>
      <c r="G25" s="9" t="n"/>
      <c r="H25" s="9" t="n"/>
    </row>
    <row r="26">
      <c r="A26" s="8" t="n"/>
      <c r="B26" s="8" t="n"/>
      <c r="C26" s="8" t="n"/>
      <c r="D26" s="9" t="n"/>
      <c r="E26" s="9" t="n"/>
      <c r="F26" s="9" t="n"/>
      <c r="G26" s="9" t="n"/>
      <c r="H26" s="9" t="n"/>
    </row>
    <row r="27">
      <c r="A27" s="20" t="inlineStr">
        <is>
          <t>Sources</t>
        </is>
      </c>
      <c r="B27" s="8" t="n"/>
      <c r="C27" s="8" t="n"/>
      <c r="D27" s="9" t="n"/>
      <c r="E27" s="9" t="n"/>
      <c r="F27" s="9" t="n"/>
      <c r="G27" s="9" t="n"/>
      <c r="H27" s="9" t="n"/>
    </row>
    <row r="28">
      <c r="A28" s="8" t="inlineStr">
        <is>
          <t>SEC companyfacts JSON</t>
        </is>
      </c>
      <c r="B28" s="8" t="inlineStr">
        <is>
          <t>https://data.sec.gov/api/xbrl/companyfacts/CIK0001868275.json</t>
        </is>
      </c>
      <c r="C28" s="8" t="n"/>
      <c r="D28" s="9" t="n"/>
      <c r="E28" s="9" t="n"/>
      <c r="F28" s="9" t="n"/>
      <c r="G28" s="9" t="n"/>
      <c r="H28" s="9" t="n"/>
    </row>
    <row r="29">
      <c r="A29" s="8" t="inlineStr">
        <is>
          <t>Constellation Energy latest interim filing</t>
        </is>
      </c>
      <c r="B29" s="8" t="inlineStr">
        <is>
          <t>https://www.sec.gov/Archives/edgar/data/1868275/000186827526000067/ceg-20260331.htm</t>
        </is>
      </c>
      <c r="C29" s="8" t="n"/>
      <c r="D29" s="9" t="n"/>
      <c r="E29" s="9" t="n"/>
      <c r="F29" s="9" t="n"/>
      <c r="G29" s="9" t="n"/>
      <c r="H29" s="9" t="n"/>
    </row>
    <row r="30">
      <c r="A30" s="8" t="inlineStr">
        <is>
          <t>Constellation Energy latest annual filing</t>
        </is>
      </c>
      <c r="B30" s="8" t="inlineStr">
        <is>
          <t>https://www.sec.gov/Archives/edgar/data/1868275/000186827526000032/ceg-20251231.htm</t>
        </is>
      </c>
      <c r="C30" s="8" t="n"/>
      <c r="D30" s="9" t="n"/>
      <c r="E30" s="9" t="n"/>
      <c r="F30" s="9" t="n"/>
      <c r="G30" s="9" t="n"/>
      <c r="H30" s="9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2026-05-25T04:09:26Z</dcterms:created>
  <dcterms:modified xmlns:dcterms="http://purl.org/dc/terms/" xmlns:xsi="http://www.w3.org/2001/XMLSchema-instance" xsi:type="dcterms:W3CDTF">2026-05-25T04:09:26Z</dcterms:modified>
</cp:coreProperties>
</file>