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come Statement" sheetId="1" state="visible" r:id="rId1"/>
    <sheet xmlns:r="http://schemas.openxmlformats.org/officeDocument/2006/relationships" name="Balance Sheet" sheetId="2" state="visible" r:id="rId2"/>
    <sheet xmlns:r="http://schemas.openxmlformats.org/officeDocument/2006/relationships" name="DCF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 h:mm:ss"/>
    <numFmt numFmtId="165" formatCode="mmm d, yyyy"/>
    <numFmt numFmtId="166" formatCode="#,##0.0"/>
    <numFmt numFmtId="167" formatCode="0.0%"/>
    <numFmt numFmtId="168" formatCode="#,##0.000"/>
    <numFmt numFmtId="169" formatCode="$#,##0.00"/>
  </numFmts>
  <fonts count="4">
    <font>
      <name val="Calibri"/>
      <family val="2"/>
      <color theme="1"/>
      <sz val="11"/>
      <scheme val="minor"/>
    </font>
    <font>
      <b val="1"/>
      <sz val="14"/>
    </font>
    <font>
      <b val="1"/>
      <color rgb="00FFFFFF"/>
    </font>
    <font>
      <b val="1"/>
    </font>
  </fonts>
  <fills count="6">
    <fill>
      <patternFill/>
    </fill>
    <fill>
      <patternFill patternType="gray125"/>
    </fill>
    <fill>
      <patternFill patternType="solid">
        <fgColor rgb="001F4E78"/>
      </patternFill>
    </fill>
    <fill>
      <patternFill patternType="solid">
        <fgColor rgb="00D9EAF7"/>
      </patternFill>
    </fill>
    <fill>
      <patternFill patternType="solid">
        <fgColor rgb="00E2F0D9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D9D9D9"/>
      </left>
      <right style="thin">
        <color rgb="00D9D9D9"/>
      </right>
      <top style="thin">
        <color rgb="00D9D9D9"/>
      </top>
      <bottom style="thin">
        <color rgb="00D9D9D9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0" borderId="0" pivotButton="0" quotePrefix="0" xfId="0"/>
    <xf numFmtId="0" fontId="0" fillId="0" borderId="0" applyAlignment="1" pivotButton="0" quotePrefix="0" xfId="0">
      <alignment horizontal="left" vertical="top" wrapText="1"/>
    </xf>
    <xf numFmtId="0" fontId="2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center" vertical="center"/>
    </xf>
    <xf numFmtId="165" fontId="0" fillId="3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left" vertical="center" wrapText="1"/>
    </xf>
    <xf numFmtId="166" fontId="0" fillId="4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left" vertical="center" wrapText="1"/>
    </xf>
    <xf numFmtId="166" fontId="0" fillId="0" borderId="1" applyAlignment="1" pivotButton="0" quotePrefix="0" xfId="0">
      <alignment horizontal="left" vertical="center" wrapText="1"/>
    </xf>
    <xf numFmtId="167" fontId="0" fillId="5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left" vertical="center" wrapText="1"/>
    </xf>
    <xf numFmtId="166" fontId="0" fillId="5" borderId="1" applyAlignment="1" pivotButton="0" quotePrefix="0" xfId="0">
      <alignment horizontal="left" vertical="center" wrapText="1"/>
    </xf>
    <xf numFmtId="166" fontId="3" fillId="4" borderId="1" applyAlignment="1" pivotButton="0" quotePrefix="0" xfId="0">
      <alignment horizontal="left" vertical="center" wrapText="1"/>
    </xf>
    <xf numFmtId="169" fontId="3" fillId="4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data.sec.gov/api/xbrl/companyfacts/CIK0001730168.json" TargetMode="External" Id="rId1"/></Relationships>
</file>

<file path=xl/worksheets/_rels/sheet3.xml.rels><Relationships xmlns="http://schemas.openxmlformats.org/package/2006/relationships"><Relationship Type="http://schemas.openxmlformats.org/officeDocument/2006/relationships/hyperlink" Target="https://data.sec.gov/api/xbrl/companyfacts/CIK0001730168.json" TargetMode="External" Id="rId1"/><Relationship Type="http://schemas.openxmlformats.org/officeDocument/2006/relationships/hyperlink" Target="https://www.sec.gov/Archives/edgar/data/1730168/000173016826000016/avgo-20260201.htm" TargetMode="External" Id="rId2"/><Relationship Type="http://schemas.openxmlformats.org/officeDocument/2006/relationships/hyperlink" Target="https://www.sec.gov/Archives/edgar/data/1730168/000173016825000121/avgo-20251102.htm" TargetMode="Externa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Broadcom (AVGO) | 5-Year Quarterly Income Statement</t>
        </is>
      </c>
    </row>
    <row r="2" ht="34" customHeight="1">
      <c r="A2" s="2" t="inlineStr">
        <is>
          <t>Source: SEC companyfacts and Broadcom filings through FY2026 Q1 (quarter ended February 1, 2026; filed March 11, 2026).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44318</v>
      </c>
      <c r="C5" s="5" t="n">
        <v>44409</v>
      </c>
      <c r="D5" s="5" t="n">
        <v>44500</v>
      </c>
      <c r="E5" s="5" t="n">
        <v>44591</v>
      </c>
      <c r="F5" s="5" t="n">
        <v>44682</v>
      </c>
      <c r="G5" s="5" t="n">
        <v>44773</v>
      </c>
      <c r="H5" s="5" t="n">
        <v>44864</v>
      </c>
      <c r="I5" s="5" t="n">
        <v>44955</v>
      </c>
      <c r="J5" s="5" t="n">
        <v>45046</v>
      </c>
      <c r="K5" s="5" t="n">
        <v>45137</v>
      </c>
      <c r="L5" s="5" t="n">
        <v>45228</v>
      </c>
      <c r="M5" s="5" t="n">
        <v>45326</v>
      </c>
      <c r="N5" s="5" t="n">
        <v>45417</v>
      </c>
      <c r="O5" s="5" t="n">
        <v>45508</v>
      </c>
      <c r="P5" s="5" t="n">
        <v>45599</v>
      </c>
      <c r="Q5" s="5" t="n">
        <v>45690</v>
      </c>
      <c r="R5" s="5" t="n">
        <v>45781</v>
      </c>
      <c r="S5" s="5" t="n">
        <v>45872</v>
      </c>
      <c r="T5" s="5" t="n">
        <v>45963</v>
      </c>
      <c r="U5" s="5" t="n">
        <v>46054</v>
      </c>
    </row>
    <row r="7">
      <c r="A7" s="6" t="inlineStr">
        <is>
          <t>Revenue</t>
        </is>
      </c>
      <c r="B7" s="7" t="n">
        <v>6610000000</v>
      </c>
      <c r="C7" s="7" t="n">
        <v>6778000000</v>
      </c>
      <c r="D7" s="7" t="n">
        <v>7407000000</v>
      </c>
      <c r="E7" s="7" t="n">
        <v>7706000000</v>
      </c>
      <c r="F7" s="7" t="n">
        <v>8103000000</v>
      </c>
      <c r="G7" s="7" t="n">
        <v>8464000000</v>
      </c>
      <c r="H7" s="7" t="n">
        <v>8930000000</v>
      </c>
      <c r="I7" s="7" t="n">
        <v>8915000000</v>
      </c>
      <c r="J7" s="7" t="n">
        <v>8733000000</v>
      </c>
      <c r="K7" s="7" t="n">
        <v>8876000000</v>
      </c>
      <c r="L7" s="7" t="n">
        <v>9295000000</v>
      </c>
      <c r="M7" s="7" t="n">
        <v>11961000000</v>
      </c>
      <c r="N7" s="7" t="n">
        <v>12487000000</v>
      </c>
      <c r="O7" s="7" t="n">
        <v>13072000000</v>
      </c>
      <c r="P7" s="7" t="n">
        <v>14054000000</v>
      </c>
      <c r="Q7" s="7" t="n">
        <v>14916000000</v>
      </c>
      <c r="R7" s="7" t="n">
        <v>15004000000</v>
      </c>
      <c r="S7" s="7" t="n">
        <v>15952000000</v>
      </c>
      <c r="T7" s="7" t="n">
        <v>18015000000</v>
      </c>
      <c r="U7" s="7" t="n">
        <v>19311000000</v>
      </c>
    </row>
    <row r="8">
      <c r="A8" s="8" t="inlineStr">
        <is>
          <t>Cost of revenue</t>
        </is>
      </c>
      <c r="B8" s="9" t="n">
        <v>2553000000</v>
      </c>
      <c r="C8" s="9" t="n">
        <v>2581000000</v>
      </c>
      <c r="D8" s="9" t="n">
        <v>2769000000</v>
      </c>
      <c r="E8" s="9" t="n">
        <v>2657000000</v>
      </c>
      <c r="F8" s="9" t="n">
        <v>2664000000</v>
      </c>
      <c r="G8" s="9" t="n">
        <v>2783000000</v>
      </c>
      <c r="H8" s="9" t="n">
        <v>3004000000</v>
      </c>
      <c r="I8" s="9" t="n">
        <v>2911000000</v>
      </c>
      <c r="J8" s="9" t="n">
        <v>2618000000</v>
      </c>
      <c r="K8" s="9" t="n">
        <v>2712000000</v>
      </c>
      <c r="L8" s="9" t="n">
        <v>2888000000</v>
      </c>
      <c r="M8" s="9" t="n">
        <v>4586000000</v>
      </c>
      <c r="N8" s="9" t="n">
        <v>4711000000</v>
      </c>
      <c r="O8" s="9" t="n">
        <v>4716000000</v>
      </c>
      <c r="P8" s="9" t="n">
        <v>5052000000</v>
      </c>
      <c r="Q8" s="9" t="n">
        <v>4771000000</v>
      </c>
      <c r="R8" s="9" t="n">
        <v>4807000000</v>
      </c>
      <c r="S8" s="9" t="n">
        <v>5249000000</v>
      </c>
      <c r="T8" s="9" t="n">
        <v>5766000000</v>
      </c>
      <c r="U8" s="9" t="n">
        <v>6154000000</v>
      </c>
    </row>
    <row r="9">
      <c r="A9" s="6" t="inlineStr">
        <is>
          <t>Gross profit</t>
        </is>
      </c>
      <c r="B9" s="7" t="n">
        <v>4057000000</v>
      </c>
      <c r="C9" s="7" t="n">
        <v>4197000000</v>
      </c>
      <c r="D9" s="7" t="n">
        <v>4638000000</v>
      </c>
      <c r="E9" s="7" t="n">
        <v>5049000000</v>
      </c>
      <c r="F9" s="7" t="n">
        <v>5439000000</v>
      </c>
      <c r="G9" s="7" t="n">
        <v>5681000000</v>
      </c>
      <c r="H9" s="7" t="n">
        <v>5926000000</v>
      </c>
      <c r="I9" s="7" t="n">
        <v>6004000000</v>
      </c>
      <c r="J9" s="7" t="n">
        <v>6115000000</v>
      </c>
      <c r="K9" s="7" t="n">
        <v>6164000000</v>
      </c>
      <c r="L9" s="7" t="n">
        <v>6407000000</v>
      </c>
      <c r="M9" s="7" t="n">
        <v>7375000000</v>
      </c>
      <c r="N9" s="7" t="n">
        <v>7776000000</v>
      </c>
      <c r="O9" s="7" t="n">
        <v>8356000000</v>
      </c>
      <c r="P9" s="7" t="n">
        <v>9002000000</v>
      </c>
      <c r="Q9" s="7" t="n">
        <v>10145000000</v>
      </c>
      <c r="R9" s="7" t="n">
        <v>10197000000</v>
      </c>
      <c r="S9" s="7" t="n">
        <v>10703000000</v>
      </c>
      <c r="T9" s="7" t="n">
        <v>12249000000</v>
      </c>
      <c r="U9" s="7" t="n">
        <v>13157000000</v>
      </c>
    </row>
    <row r="10">
      <c r="A10" s="8" t="inlineStr">
        <is>
          <t>Research and development</t>
        </is>
      </c>
      <c r="B10" s="9" t="n">
        <v>1238000000</v>
      </c>
      <c r="C10" s="9" t="n">
        <v>1205000000</v>
      </c>
      <c r="D10" s="9" t="n">
        <v>1200000000</v>
      </c>
      <c r="E10" s="9" t="n">
        <v>1206000000</v>
      </c>
      <c r="F10" s="9" t="n">
        <v>1261000000</v>
      </c>
      <c r="G10" s="9" t="n">
        <v>1255000000</v>
      </c>
      <c r="H10" s="9" t="n">
        <v>1197000000</v>
      </c>
      <c r="I10" s="9" t="n">
        <v>1195000000</v>
      </c>
      <c r="J10" s="9" t="n">
        <v>1312000000</v>
      </c>
      <c r="K10" s="9" t="n">
        <v>1358000000</v>
      </c>
      <c r="L10" s="9" t="n">
        <v>1388000000</v>
      </c>
      <c r="M10" s="9" t="n">
        <v>2308000000</v>
      </c>
      <c r="N10" s="9" t="n">
        <v>2415000000</v>
      </c>
      <c r="O10" s="9" t="n">
        <v>2353000000</v>
      </c>
      <c r="P10" s="9" t="n">
        <v>2234000000</v>
      </c>
      <c r="Q10" s="9" t="n">
        <v>2253000000</v>
      </c>
      <c r="R10" s="9" t="n">
        <v>2693000000</v>
      </c>
      <c r="S10" s="9" t="n">
        <v>3050000000</v>
      </c>
      <c r="T10" s="9" t="n">
        <v>2981000000</v>
      </c>
      <c r="U10" s="9" t="n">
        <v>2965000000</v>
      </c>
    </row>
    <row r="11">
      <c r="A11" s="8" t="inlineStr">
        <is>
          <t>Selling, general and administrative</t>
        </is>
      </c>
      <c r="B11" s="9" t="n">
        <v>325000000</v>
      </c>
      <c r="C11" s="9" t="n">
        <v>346000000</v>
      </c>
      <c r="D11" s="9" t="n">
        <v>337000000</v>
      </c>
      <c r="E11" s="9" t="n">
        <v>321000000</v>
      </c>
      <c r="F11" s="9" t="n">
        <v>368000000</v>
      </c>
      <c r="G11" s="9" t="n">
        <v>323000000</v>
      </c>
      <c r="H11" s="9" t="n">
        <v>370000000</v>
      </c>
      <c r="I11" s="9" t="n">
        <v>348000000</v>
      </c>
      <c r="J11" s="9" t="n">
        <v>438000000</v>
      </c>
      <c r="K11" s="9" t="n">
        <v>388000000</v>
      </c>
      <c r="L11" s="9" t="n">
        <v>418000000</v>
      </c>
      <c r="M11" s="9" t="n">
        <v>1572000000</v>
      </c>
      <c r="N11" s="9" t="n">
        <v>1277000000</v>
      </c>
      <c r="O11" s="9" t="n">
        <v>1100000000</v>
      </c>
      <c r="P11" s="9" t="n">
        <v>1010000000</v>
      </c>
      <c r="Q11" s="9" t="n">
        <v>949000000</v>
      </c>
      <c r="R11" s="9" t="n">
        <v>1083000000</v>
      </c>
      <c r="S11" s="9" t="n">
        <v>1072000000</v>
      </c>
      <c r="T11" s="9" t="n">
        <v>1107000000</v>
      </c>
      <c r="U11" s="9" t="n">
        <v>1019000000</v>
      </c>
    </row>
    <row r="12">
      <c r="A12" s="8" t="inlineStr">
        <is>
          <t>Other operating expense (income), net</t>
        </is>
      </c>
      <c r="B12" s="9" t="n">
        <v>519000000</v>
      </c>
      <c r="C12" s="9" t="n">
        <v>520000000</v>
      </c>
      <c r="D12" s="9" t="n">
        <v>520000000</v>
      </c>
      <c r="E12" s="9" t="n">
        <v>414000000</v>
      </c>
      <c r="F12" s="9" t="n">
        <v>416000000</v>
      </c>
      <c r="G12" s="9" t="n">
        <v>366000000</v>
      </c>
      <c r="H12" s="9" t="n">
        <v>373000000</v>
      </c>
      <c r="I12" s="9" t="n">
        <v>358000000</v>
      </c>
      <c r="J12" s="9" t="n">
        <v>357000000</v>
      </c>
      <c r="K12" s="9" t="n">
        <v>562000000</v>
      </c>
      <c r="L12" s="9" t="n">
        <v>361000000</v>
      </c>
      <c r="M12" s="9" t="n">
        <v>1412000000</v>
      </c>
      <c r="N12" s="9" t="n">
        <v>1119000000</v>
      </c>
      <c r="O12" s="9" t="n">
        <v>1115000000</v>
      </c>
      <c r="P12" s="9" t="n">
        <v>1131000000</v>
      </c>
      <c r="Q12" s="9" t="n">
        <v>683000000</v>
      </c>
      <c r="R12" s="9" t="n">
        <v>592000000</v>
      </c>
      <c r="S12" s="9" t="n">
        <v>694000000</v>
      </c>
      <c r="T12" s="9" t="n">
        <v>653000000</v>
      </c>
      <c r="U12" s="9" t="n">
        <v>610000000</v>
      </c>
    </row>
    <row r="13">
      <c r="A13" s="8" t="inlineStr">
        <is>
          <t>Total operating expenses</t>
        </is>
      </c>
      <c r="B13" s="9" t="n">
        <v>2082000000</v>
      </c>
      <c r="C13" s="9" t="n">
        <v>2071000000</v>
      </c>
      <c r="D13" s="9" t="n">
        <v>2057000000</v>
      </c>
      <c r="E13" s="9" t="n">
        <v>1941000000</v>
      </c>
      <c r="F13" s="9" t="n">
        <v>2045000000</v>
      </c>
      <c r="G13" s="9" t="n">
        <v>1944000000</v>
      </c>
      <c r="H13" s="9" t="n">
        <v>1940000000</v>
      </c>
      <c r="I13" s="9" t="n">
        <v>1901000000</v>
      </c>
      <c r="J13" s="9" t="n">
        <v>2107000000</v>
      </c>
      <c r="K13" s="9" t="n">
        <v>2308000000</v>
      </c>
      <c r="L13" s="9" t="n">
        <v>2167000000</v>
      </c>
      <c r="M13" s="9" t="n">
        <v>5292000000</v>
      </c>
      <c r="N13" s="9" t="n">
        <v>4811000000</v>
      </c>
      <c r="O13" s="9" t="n">
        <v>4568000000</v>
      </c>
      <c r="P13" s="9" t="n">
        <v>4375000000</v>
      </c>
      <c r="Q13" s="9" t="n">
        <v>3885000000</v>
      </c>
      <c r="R13" s="9" t="n">
        <v>4368000000</v>
      </c>
      <c r="S13" s="9" t="n">
        <v>4816000000</v>
      </c>
      <c r="T13" s="9" t="n">
        <v>4741000000</v>
      </c>
      <c r="U13" s="9" t="n">
        <v>4594000000</v>
      </c>
    </row>
    <row r="14">
      <c r="A14" s="6" t="inlineStr">
        <is>
          <t>Operating income</t>
        </is>
      </c>
      <c r="B14" s="7" t="n">
        <v>1975000000</v>
      </c>
      <c r="C14" s="7" t="n">
        <v>2126000000</v>
      </c>
      <c r="D14" s="7" t="n">
        <v>2581000000</v>
      </c>
      <c r="E14" s="7" t="n">
        <v>3108000000</v>
      </c>
      <c r="F14" s="7" t="n">
        <v>3394000000</v>
      </c>
      <c r="G14" s="7" t="n">
        <v>3737000000</v>
      </c>
      <c r="H14" s="7" t="n">
        <v>3986000000</v>
      </c>
      <c r="I14" s="7" t="n">
        <v>4103000000</v>
      </c>
      <c r="J14" s="7" t="n">
        <v>4008000000</v>
      </c>
      <c r="K14" s="7" t="n">
        <v>3856000000</v>
      </c>
      <c r="L14" s="7" t="n">
        <v>4240000000</v>
      </c>
      <c r="M14" s="7" t="n">
        <v>2083000000</v>
      </c>
      <c r="N14" s="7" t="n">
        <v>2965000000</v>
      </c>
      <c r="O14" s="7" t="n">
        <v>3788000000</v>
      </c>
      <c r="P14" s="7" t="n">
        <v>4627000000</v>
      </c>
      <c r="Q14" s="7" t="n">
        <v>6260000000</v>
      </c>
      <c r="R14" s="7" t="n">
        <v>5829000000</v>
      </c>
      <c r="S14" s="7" t="n">
        <v>5887000000</v>
      </c>
      <c r="T14" s="7" t="n">
        <v>7508000000</v>
      </c>
      <c r="U14" s="7" t="n">
        <v>8563000000</v>
      </c>
    </row>
    <row r="15">
      <c r="A15" s="8" t="inlineStr">
        <is>
          <t>Other non-operating expense (income), net</t>
        </is>
      </c>
      <c r="B15" s="9" t="n">
        <v>-489000000</v>
      </c>
      <c r="C15" s="9" t="n">
        <v>-400000000</v>
      </c>
      <c r="D15" s="9" t="n">
        <v>-412000000</v>
      </c>
      <c r="E15" s="9" t="n">
        <v>-421000000</v>
      </c>
      <c r="F15" s="9" t="n">
        <v>-604000000</v>
      </c>
      <c r="G15" s="9" t="n">
        <v>-400000000</v>
      </c>
      <c r="H15" s="9" t="n">
        <v>-366000000</v>
      </c>
      <c r="I15" s="9" t="n">
        <v>-263000000</v>
      </c>
      <c r="J15" s="9" t="n">
        <v>-292000000</v>
      </c>
      <c r="K15" s="9" t="n">
        <v>-282000000</v>
      </c>
      <c r="L15" s="9" t="n">
        <v>-273000000</v>
      </c>
      <c r="M15" s="9" t="n">
        <v>-741000000</v>
      </c>
      <c r="N15" s="9" t="n">
        <v>-960000000</v>
      </c>
      <c r="O15" s="9" t="n">
        <v>-982000000</v>
      </c>
      <c r="P15" s="9" t="n">
        <v>-864000000</v>
      </c>
      <c r="Q15" s="9" t="n">
        <v>-770000000</v>
      </c>
      <c r="R15" s="9" t="n">
        <v>-744000000</v>
      </c>
      <c r="S15" s="9" t="n">
        <v>-602000000</v>
      </c>
      <c r="T15" s="9" t="n">
        <v>-639000000</v>
      </c>
      <c r="U15" s="9" t="n">
        <v>-368000000</v>
      </c>
    </row>
    <row r="16">
      <c r="A16" s="6" t="inlineStr">
        <is>
          <t>Pretax income</t>
        </is>
      </c>
      <c r="B16" s="7" t="n">
        <v>1486000000</v>
      </c>
      <c r="C16" s="7" t="n">
        <v>1726000000</v>
      </c>
      <c r="D16" s="7" t="n">
        <v>2169000000</v>
      </c>
      <c r="E16" s="7" t="n">
        <v>2687000000</v>
      </c>
      <c r="F16" s="7" t="n">
        <v>2790000000</v>
      </c>
      <c r="G16" s="7" t="n">
        <v>3337000000</v>
      </c>
      <c r="H16" s="7" t="n">
        <v>3620000000</v>
      </c>
      <c r="I16" s="7" t="n">
        <v>3840000000</v>
      </c>
      <c r="J16" s="7" t="n">
        <v>3716000000</v>
      </c>
      <c r="K16" s="7" t="n">
        <v>3574000000</v>
      </c>
      <c r="L16" s="7" t="n">
        <v>3967000000</v>
      </c>
      <c r="M16" s="7" t="n">
        <v>1342000000</v>
      </c>
      <c r="N16" s="7" t="n">
        <v>2005000000</v>
      </c>
      <c r="O16" s="7" t="n">
        <v>2806000000</v>
      </c>
      <c r="P16" s="7" t="n">
        <v>3763000000</v>
      </c>
      <c r="Q16" s="7" t="n">
        <v>5490000000</v>
      </c>
      <c r="R16" s="7" t="n">
        <v>5085000000</v>
      </c>
      <c r="S16" s="7" t="n">
        <v>5285000000</v>
      </c>
      <c r="T16" s="7" t="n">
        <v>6869000000</v>
      </c>
      <c r="U16" s="7" t="n">
        <v>8195000000</v>
      </c>
    </row>
    <row r="17">
      <c r="A17" s="8" t="inlineStr">
        <is>
          <t>Income tax expense</t>
        </is>
      </c>
      <c r="B17" s="9" t="n">
        <v>-7000000</v>
      </c>
      <c r="C17" s="9" t="n">
        <v>-150000000</v>
      </c>
      <c r="D17" s="9" t="n">
        <v>180000000</v>
      </c>
      <c r="E17" s="9" t="n">
        <v>215000000</v>
      </c>
      <c r="F17" s="9" t="n">
        <v>200000000</v>
      </c>
      <c r="G17" s="9" t="n">
        <v>263000000</v>
      </c>
      <c r="H17" s="9" t="n">
        <v>261000000</v>
      </c>
      <c r="I17" s="9" t="n">
        <v>66000000</v>
      </c>
      <c r="J17" s="9" t="n">
        <v>235000000</v>
      </c>
      <c r="K17" s="9" t="n">
        <v>271000000</v>
      </c>
      <c r="L17" s="9" t="n">
        <v>443000000</v>
      </c>
      <c r="M17" s="9" t="n">
        <v>68000000</v>
      </c>
      <c r="N17" s="9" t="n">
        <v>-116000000</v>
      </c>
      <c r="O17" s="9" t="n">
        <v>4238000000</v>
      </c>
      <c r="P17" s="9" t="n">
        <v>-442000000</v>
      </c>
      <c r="Q17" s="9" t="n">
        <v>-13000000</v>
      </c>
      <c r="R17" s="9" t="n">
        <v>120000000</v>
      </c>
      <c r="S17" s="9" t="n">
        <v>1145000000</v>
      </c>
      <c r="T17" s="9" t="n">
        <v>-1649000000</v>
      </c>
      <c r="U17" s="9" t="n">
        <v>846000000</v>
      </c>
    </row>
    <row r="18">
      <c r="A18" s="6" t="inlineStr">
        <is>
          <t>Net income</t>
        </is>
      </c>
      <c r="B18" s="7" t="n">
        <v>1493000000</v>
      </c>
      <c r="C18" s="7" t="n">
        <v>1876000000</v>
      </c>
      <c r="D18" s="7" t="n">
        <v>1989000000</v>
      </c>
      <c r="E18" s="7" t="n">
        <v>2472000000</v>
      </c>
      <c r="F18" s="7" t="n">
        <v>2590000000</v>
      </c>
      <c r="G18" s="7" t="n">
        <v>3074000000</v>
      </c>
      <c r="H18" s="7" t="n">
        <v>3359000000</v>
      </c>
      <c r="I18" s="7" t="n">
        <v>3774000000</v>
      </c>
      <c r="J18" s="7" t="n">
        <v>3481000000</v>
      </c>
      <c r="K18" s="7" t="n">
        <v>3303000000</v>
      </c>
      <c r="L18" s="7" t="n">
        <v>3524000000</v>
      </c>
      <c r="M18" s="7" t="n">
        <v>1325000000</v>
      </c>
      <c r="N18" s="7" t="n">
        <v>2121000000</v>
      </c>
      <c r="O18" s="7" t="n">
        <v>-1875000000</v>
      </c>
      <c r="P18" s="7" t="n">
        <v>4324000000</v>
      </c>
      <c r="Q18" s="7" t="n">
        <v>5503000000</v>
      </c>
      <c r="R18" s="7" t="n">
        <v>4965000000</v>
      </c>
      <c r="S18" s="7" t="n">
        <v>4140000000</v>
      </c>
      <c r="T18" s="7" t="n">
        <v>8518000000</v>
      </c>
      <c r="U18" s="7" t="n">
        <v>7349000000</v>
      </c>
    </row>
    <row r="19">
      <c r="A19" s="8" t="inlineStr">
        <is>
          <t>CapEx</t>
        </is>
      </c>
      <c r="B19" s="9" t="n">
        <v>126000000</v>
      </c>
      <c r="C19" s="9" t="n">
        <v>115000000</v>
      </c>
      <c r="D19" s="9" t="n">
        <v>88000000</v>
      </c>
      <c r="E19" s="9" t="n">
        <v>101000000</v>
      </c>
      <c r="F19" s="9" t="n">
        <v>85000000</v>
      </c>
      <c r="G19" s="9" t="n">
        <v>116000000</v>
      </c>
      <c r="H19" s="9" t="n">
        <v>122000000</v>
      </c>
      <c r="I19" s="9" t="n">
        <v>103000000</v>
      </c>
      <c r="J19" s="9" t="n">
        <v>122000000</v>
      </c>
      <c r="K19" s="9" t="n">
        <v>122000000</v>
      </c>
      <c r="L19" s="9" t="n">
        <v>105000000</v>
      </c>
      <c r="M19" s="9" t="n">
        <v>122000000</v>
      </c>
      <c r="N19" s="9" t="n">
        <v>132000000</v>
      </c>
      <c r="O19" s="9" t="n">
        <v>172000000</v>
      </c>
      <c r="P19" s="9" t="n">
        <v>122000000</v>
      </c>
      <c r="Q19" s="9" t="n">
        <v>100000000</v>
      </c>
      <c r="R19" s="9" t="n">
        <v>144000000</v>
      </c>
      <c r="S19" s="9" t="n">
        <v>142000000</v>
      </c>
      <c r="T19" s="9" t="n">
        <v>237000000</v>
      </c>
      <c r="U19" s="9" t="n">
        <v>250000000</v>
      </c>
    </row>
    <row r="20">
      <c r="A20" s="8" t="inlineStr">
        <is>
          <t>Gross margin</t>
        </is>
      </c>
      <c r="B20" s="10">
        <f>IFERROR(B9/B7,0)</f>
        <v/>
      </c>
      <c r="C20" s="10">
        <f>IFERROR(C9/C7,0)</f>
        <v/>
      </c>
      <c r="D20" s="10">
        <f>IFERROR(D9/D7,0)</f>
        <v/>
      </c>
      <c r="E20" s="10">
        <f>IFERROR(E9/E7,0)</f>
        <v/>
      </c>
      <c r="F20" s="10">
        <f>IFERROR(F9/F7,0)</f>
        <v/>
      </c>
      <c r="G20" s="10">
        <f>IFERROR(G9/G7,0)</f>
        <v/>
      </c>
      <c r="H20" s="10">
        <f>IFERROR(H9/H7,0)</f>
        <v/>
      </c>
      <c r="I20" s="10">
        <f>IFERROR(I9/I7,0)</f>
        <v/>
      </c>
      <c r="J20" s="10">
        <f>IFERROR(J9/J7,0)</f>
        <v/>
      </c>
      <c r="K20" s="10">
        <f>IFERROR(K9/K7,0)</f>
        <v/>
      </c>
      <c r="L20" s="10">
        <f>IFERROR(L9/L7,0)</f>
        <v/>
      </c>
      <c r="M20" s="10">
        <f>IFERROR(M9/M7,0)</f>
        <v/>
      </c>
      <c r="N20" s="10">
        <f>IFERROR(N9/N7,0)</f>
        <v/>
      </c>
      <c r="O20" s="10">
        <f>IFERROR(O9/O7,0)</f>
        <v/>
      </c>
      <c r="P20" s="10">
        <f>IFERROR(P9/P7,0)</f>
        <v/>
      </c>
      <c r="Q20" s="10">
        <f>IFERROR(Q9/Q7,0)</f>
        <v/>
      </c>
      <c r="R20" s="10">
        <f>IFERROR(R9/R7,0)</f>
        <v/>
      </c>
      <c r="S20" s="10">
        <f>IFERROR(S9/S7,0)</f>
        <v/>
      </c>
      <c r="T20" s="10">
        <f>IFERROR(T9/T7,0)</f>
        <v/>
      </c>
      <c r="U20" s="10">
        <f>IFERROR(U9/U7,0)</f>
        <v/>
      </c>
    </row>
    <row r="21">
      <c r="A21" s="8" t="inlineStr">
        <is>
          <t>Operating margin</t>
        </is>
      </c>
      <c r="B21" s="10">
        <f>IFERROR(B14/B7,0)</f>
        <v/>
      </c>
      <c r="C21" s="10">
        <f>IFERROR(C14/C7,0)</f>
        <v/>
      </c>
      <c r="D21" s="10">
        <f>IFERROR(D14/D7,0)</f>
        <v/>
      </c>
      <c r="E21" s="10">
        <f>IFERROR(E14/E7,0)</f>
        <v/>
      </c>
      <c r="F21" s="10">
        <f>IFERROR(F14/F7,0)</f>
        <v/>
      </c>
      <c r="G21" s="10">
        <f>IFERROR(G14/G7,0)</f>
        <v/>
      </c>
      <c r="H21" s="10">
        <f>IFERROR(H14/H7,0)</f>
        <v/>
      </c>
      <c r="I21" s="10">
        <f>IFERROR(I14/I7,0)</f>
        <v/>
      </c>
      <c r="J21" s="10">
        <f>IFERROR(J14/J7,0)</f>
        <v/>
      </c>
      <c r="K21" s="10">
        <f>IFERROR(K14/K7,0)</f>
        <v/>
      </c>
      <c r="L21" s="10">
        <f>IFERROR(L14/L7,0)</f>
        <v/>
      </c>
      <c r="M21" s="10">
        <f>IFERROR(M14/M7,0)</f>
        <v/>
      </c>
      <c r="N21" s="10">
        <f>IFERROR(N14/N7,0)</f>
        <v/>
      </c>
      <c r="O21" s="10">
        <f>IFERROR(O14/O7,0)</f>
        <v/>
      </c>
      <c r="P21" s="10">
        <f>IFERROR(P14/P7,0)</f>
        <v/>
      </c>
      <c r="Q21" s="10">
        <f>IFERROR(Q14/Q7,0)</f>
        <v/>
      </c>
      <c r="R21" s="10">
        <f>IFERROR(R14/R7,0)</f>
        <v/>
      </c>
      <c r="S21" s="10">
        <f>IFERROR(S14/S7,0)</f>
        <v/>
      </c>
      <c r="T21" s="10">
        <f>IFERROR(T14/T7,0)</f>
        <v/>
      </c>
      <c r="U21" s="10">
        <f>IFERROR(U14/U7,0)</f>
        <v/>
      </c>
    </row>
    <row r="22">
      <c r="A22" s="8" t="inlineStr">
        <is>
          <t>Net margin</t>
        </is>
      </c>
      <c r="B22" s="10">
        <f>IFERROR(B18/B7,0)</f>
        <v/>
      </c>
      <c r="C22" s="10">
        <f>IFERROR(C18/C7,0)</f>
        <v/>
      </c>
      <c r="D22" s="10">
        <f>IFERROR(D18/D7,0)</f>
        <v/>
      </c>
      <c r="E22" s="10">
        <f>IFERROR(E18/E7,0)</f>
        <v/>
      </c>
      <c r="F22" s="10">
        <f>IFERROR(F18/F7,0)</f>
        <v/>
      </c>
      <c r="G22" s="10">
        <f>IFERROR(G18/G7,0)</f>
        <v/>
      </c>
      <c r="H22" s="10">
        <f>IFERROR(H18/H7,0)</f>
        <v/>
      </c>
      <c r="I22" s="10">
        <f>IFERROR(I18/I7,0)</f>
        <v/>
      </c>
      <c r="J22" s="10">
        <f>IFERROR(J18/J7,0)</f>
        <v/>
      </c>
      <c r="K22" s="10">
        <f>IFERROR(K18/K7,0)</f>
        <v/>
      </c>
      <c r="L22" s="10">
        <f>IFERROR(L18/L7,0)</f>
        <v/>
      </c>
      <c r="M22" s="10">
        <f>IFERROR(M18/M7,0)</f>
        <v/>
      </c>
      <c r="N22" s="10">
        <f>IFERROR(N18/N7,0)</f>
        <v/>
      </c>
      <c r="O22" s="10">
        <f>IFERROR(O18/O7,0)</f>
        <v/>
      </c>
      <c r="P22" s="10">
        <f>IFERROR(P18/P7,0)</f>
        <v/>
      </c>
      <c r="Q22" s="10">
        <f>IFERROR(Q18/Q7,0)</f>
        <v/>
      </c>
      <c r="R22" s="10">
        <f>IFERROR(R18/R7,0)</f>
        <v/>
      </c>
      <c r="S22" s="10">
        <f>IFERROR(S18/S7,0)</f>
        <v/>
      </c>
      <c r="T22" s="10">
        <f>IFERROR(T18/T7,0)</f>
        <v/>
      </c>
      <c r="U22" s="10">
        <f>IFERROR(U18/U7,0)</f>
        <v/>
      </c>
    </row>
  </sheetData>
  <mergeCells count="2">
    <mergeCell ref="A1:U1"/>
    <mergeCell ref="A2:U2"/>
  </mergeCells>
  <hyperlinks>
    <hyperlink xmlns:r="http://schemas.openxmlformats.org/officeDocument/2006/relationships" ref="A2" r:id="rId1"/>
  </hyperlink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U26"/>
  <sheetViews>
    <sheetView workbookViewId="0">
      <pane xSplit="1" ySplit="4" topLeftCell="B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34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  <col width="13" customWidth="1" min="11" max="11"/>
    <col width="13" customWidth="1" min="12" max="12"/>
    <col width="13" customWidth="1" min="13" max="13"/>
    <col width="13" customWidth="1" min="14" max="14"/>
    <col width="13" customWidth="1" min="15" max="15"/>
    <col width="13" customWidth="1" min="16" max="16"/>
    <col width="13" customWidth="1" min="17" max="17"/>
    <col width="13" customWidth="1" min="18" max="18"/>
    <col width="13" customWidth="1" min="19" max="19"/>
    <col width="13" customWidth="1" min="20" max="20"/>
    <col width="13" customWidth="1" min="21" max="21"/>
  </cols>
  <sheetData>
    <row r="1" ht="22" customHeight="1">
      <c r="A1" s="1" t="inlineStr">
        <is>
          <t>Broadcom (AVGO) | 5-Year Quarterly Balance Sheet</t>
        </is>
      </c>
    </row>
    <row r="2" ht="34" customHeight="1">
      <c r="A2" s="2" t="inlineStr">
        <is>
          <t>Source: SEC companyfacts and Broadcom filings through FY2026 Q1. USD millions.</t>
        </is>
      </c>
    </row>
    <row r="4">
      <c r="A4" s="3" t="inlineStr">
        <is>
          <t>Line Item</t>
        </is>
      </c>
      <c r="B4" s="3" t="inlineStr">
        <is>
          <t>FY2021 Q2</t>
        </is>
      </c>
      <c r="C4" s="3" t="inlineStr">
        <is>
          <t>FY2021 Q3</t>
        </is>
      </c>
      <c r="D4" s="3" t="inlineStr">
        <is>
          <t>FY2021 Q4</t>
        </is>
      </c>
      <c r="E4" s="3" t="inlineStr">
        <is>
          <t>FY2022 Q1</t>
        </is>
      </c>
      <c r="F4" s="3" t="inlineStr">
        <is>
          <t>FY2022 Q2</t>
        </is>
      </c>
      <c r="G4" s="3" t="inlineStr">
        <is>
          <t>FY2022 Q3</t>
        </is>
      </c>
      <c r="H4" s="3" t="inlineStr">
        <is>
          <t>FY2022 Q4</t>
        </is>
      </c>
      <c r="I4" s="3" t="inlineStr">
        <is>
          <t>FY2023 Q1</t>
        </is>
      </c>
      <c r="J4" s="3" t="inlineStr">
        <is>
          <t>FY2023 Q2</t>
        </is>
      </c>
      <c r="K4" s="3" t="inlineStr">
        <is>
          <t>FY2023 Q3</t>
        </is>
      </c>
      <c r="L4" s="3" t="inlineStr">
        <is>
          <t>FY2023 Q4</t>
        </is>
      </c>
      <c r="M4" s="3" t="inlineStr">
        <is>
          <t>FY2024 Q1</t>
        </is>
      </c>
      <c r="N4" s="3" t="inlineStr">
        <is>
          <t>FY2024 Q2</t>
        </is>
      </c>
      <c r="O4" s="3" t="inlineStr">
        <is>
          <t>FY2024 Q3</t>
        </is>
      </c>
      <c r="P4" s="3" t="inlineStr">
        <is>
          <t>FY2024 Q4</t>
        </is>
      </c>
      <c r="Q4" s="3" t="inlineStr">
        <is>
          <t>FY2025 Q1</t>
        </is>
      </c>
      <c r="R4" s="3" t="inlineStr">
        <is>
          <t>FY2025 Q2</t>
        </is>
      </c>
      <c r="S4" s="3" t="inlineStr">
        <is>
          <t>FY2025 Q3</t>
        </is>
      </c>
      <c r="T4" s="3" t="inlineStr">
        <is>
          <t>FY2025 Q4</t>
        </is>
      </c>
      <c r="U4" s="3" t="inlineStr">
        <is>
          <t>FY2026 Q1</t>
        </is>
      </c>
    </row>
    <row r="5">
      <c r="A5" s="4" t="inlineStr">
        <is>
          <t>Quarter End</t>
        </is>
      </c>
      <c r="B5" s="5" t="n">
        <v>44318</v>
      </c>
      <c r="C5" s="5" t="n">
        <v>44409</v>
      </c>
      <c r="D5" s="5" t="n">
        <v>44500</v>
      </c>
      <c r="E5" s="5" t="n">
        <v>44591</v>
      </c>
      <c r="F5" s="5" t="n">
        <v>44682</v>
      </c>
      <c r="G5" s="5" t="n">
        <v>44773</v>
      </c>
      <c r="H5" s="5" t="n">
        <v>44864</v>
      </c>
      <c r="I5" s="5" t="n">
        <v>44955</v>
      </c>
      <c r="J5" s="5" t="n">
        <v>45046</v>
      </c>
      <c r="K5" s="5" t="n">
        <v>45137</v>
      </c>
      <c r="L5" s="5" t="n">
        <v>45228</v>
      </c>
      <c r="M5" s="5" t="n">
        <v>45326</v>
      </c>
      <c r="N5" s="5" t="n">
        <v>45417</v>
      </c>
      <c r="O5" s="5" t="n">
        <v>45508</v>
      </c>
      <c r="P5" s="5" t="n">
        <v>45599</v>
      </c>
      <c r="Q5" s="5" t="n">
        <v>45690</v>
      </c>
      <c r="R5" s="5" t="n">
        <v>45781</v>
      </c>
      <c r="S5" s="5" t="n">
        <v>45872</v>
      </c>
      <c r="T5" s="5" t="n">
        <v>45963</v>
      </c>
      <c r="U5" s="5" t="n">
        <v>46054</v>
      </c>
    </row>
    <row r="7">
      <c r="A7" s="8" t="inlineStr">
        <is>
          <t>Cash &amp; equivalents</t>
        </is>
      </c>
      <c r="B7" s="9" t="n">
        <v>9518000000</v>
      </c>
      <c r="C7" s="9" t="n">
        <v>11105000000</v>
      </c>
      <c r="D7" s="9" t="n">
        <v>12163000000</v>
      </c>
      <c r="E7" s="9" t="n">
        <v>10219000000</v>
      </c>
      <c r="F7" s="9" t="n">
        <v>9005000000</v>
      </c>
      <c r="G7" s="9" t="n">
        <v>9977000000</v>
      </c>
      <c r="H7" s="9" t="n">
        <v>12416000000</v>
      </c>
      <c r="I7" s="9" t="n">
        <v>12647000000</v>
      </c>
      <c r="J7" s="9" t="n">
        <v>11553000000</v>
      </c>
      <c r="K7" s="9" t="n">
        <v>12055000000</v>
      </c>
      <c r="L7" s="9" t="n">
        <v>14189000000</v>
      </c>
      <c r="M7" s="9" t="n">
        <v>11864000000</v>
      </c>
      <c r="N7" s="9" t="n">
        <v>9809000000</v>
      </c>
      <c r="O7" s="9" t="n">
        <v>9952000000</v>
      </c>
      <c r="P7" s="9" t="n">
        <v>9348000000</v>
      </c>
      <c r="Q7" s="9" t="n">
        <v>9307000000</v>
      </c>
      <c r="R7" s="9" t="n">
        <v>9472000000</v>
      </c>
      <c r="S7" s="9" t="n">
        <v>10718000000</v>
      </c>
      <c r="T7" s="9" t="n">
        <v>16178000000</v>
      </c>
      <c r="U7" s="9" t="n">
        <v>14174000000</v>
      </c>
    </row>
    <row r="8">
      <c r="A8" s="8" t="inlineStr">
        <is>
          <t>Accounts receivable</t>
        </is>
      </c>
      <c r="B8" s="9" t="n">
        <v>2425000000</v>
      </c>
      <c r="C8" s="9" t="n">
        <v>2234000000</v>
      </c>
      <c r="D8" s="9" t="n">
        <v>2071000000</v>
      </c>
      <c r="E8" s="9" t="n">
        <v>2539000000</v>
      </c>
      <c r="F8" s="9" t="n">
        <v>3083000000</v>
      </c>
      <c r="G8" s="9" t="n">
        <v>2708000000</v>
      </c>
      <c r="H8" s="9" t="n">
        <v>2958000000</v>
      </c>
      <c r="I8" s="9" t="n">
        <v>3234000000</v>
      </c>
      <c r="J8" s="9" t="n">
        <v>3031000000</v>
      </c>
      <c r="K8" s="9" t="n">
        <v>2914000000</v>
      </c>
      <c r="L8" s="9" t="n">
        <v>3154000000</v>
      </c>
      <c r="M8" s="9" t="n">
        <v>4969000000</v>
      </c>
      <c r="N8" s="9" t="n">
        <v>5500000000</v>
      </c>
      <c r="O8" s="9" t="n">
        <v>4665000000</v>
      </c>
      <c r="P8" s="9" t="n">
        <v>4416000000</v>
      </c>
      <c r="Q8" s="9" t="n">
        <v>4955000000</v>
      </c>
      <c r="R8" s="9" t="n">
        <v>5563000000</v>
      </c>
      <c r="S8" s="9" t="n">
        <v>6494000000</v>
      </c>
      <c r="T8" s="9" t="n">
        <v>7145000000</v>
      </c>
      <c r="U8" s="9" t="n">
        <v>8460000000</v>
      </c>
    </row>
    <row r="9">
      <c r="A9" s="8" t="inlineStr">
        <is>
          <t>Inventory</t>
        </is>
      </c>
      <c r="B9" s="9" t="n">
        <v>1004000000</v>
      </c>
      <c r="C9" s="9" t="n">
        <v>1160000000</v>
      </c>
      <c r="D9" s="9" t="n">
        <v>1297000000</v>
      </c>
      <c r="E9" s="9" t="n">
        <v>1520000000</v>
      </c>
      <c r="F9" s="9" t="n">
        <v>1668000000</v>
      </c>
      <c r="G9" s="9" t="n">
        <v>1838000000</v>
      </c>
      <c r="H9" s="9" t="n">
        <v>1925000000</v>
      </c>
      <c r="I9" s="9" t="n">
        <v>1899000000</v>
      </c>
      <c r="J9" s="9" t="n">
        <v>1886000000</v>
      </c>
      <c r="K9" s="9" t="n">
        <v>1842000000</v>
      </c>
      <c r="L9" s="9" t="n">
        <v>1898000000</v>
      </c>
      <c r="M9" s="9" t="n">
        <v>1920000000</v>
      </c>
      <c r="N9" s="9" t="n">
        <v>1842000000</v>
      </c>
      <c r="O9" s="9" t="n">
        <v>1894000000</v>
      </c>
      <c r="P9" s="9" t="n">
        <v>1760000000</v>
      </c>
      <c r="Q9" s="9" t="n">
        <v>1908000000</v>
      </c>
      <c r="R9" s="9" t="n">
        <v>2017000000</v>
      </c>
      <c r="S9" s="9" t="n">
        <v>2180000000</v>
      </c>
      <c r="T9" s="9" t="n">
        <v>2270000000</v>
      </c>
      <c r="U9" s="9" t="n">
        <v>2962000000</v>
      </c>
    </row>
    <row r="10">
      <c r="A10" s="8" t="inlineStr">
        <is>
          <t>Other current assets</t>
        </is>
      </c>
      <c r="B10" s="9" t="n">
        <v>1298000000</v>
      </c>
      <c r="C10" s="9" t="n">
        <v>1137000000</v>
      </c>
      <c r="D10" s="9" t="n">
        <v>1055000000</v>
      </c>
      <c r="E10" s="9" t="n">
        <v>1063000000</v>
      </c>
      <c r="F10" s="9" t="n">
        <v>1054000000</v>
      </c>
      <c r="G10" s="9" t="n">
        <v>1038000000</v>
      </c>
      <c r="H10" s="9" t="n">
        <v>1205000000</v>
      </c>
      <c r="I10" s="9" t="n">
        <v>1056000000</v>
      </c>
      <c r="J10" s="9" t="n">
        <v>1401000000</v>
      </c>
      <c r="K10" s="9" t="n">
        <v>1522000000</v>
      </c>
      <c r="L10" s="9" t="n">
        <v>1606000000</v>
      </c>
      <c r="M10" s="9" t="n">
        <v>8439000000</v>
      </c>
      <c r="N10" s="9" t="n">
        <v>8151000000</v>
      </c>
      <c r="O10" s="9" t="n">
        <v>3436000000</v>
      </c>
      <c r="P10" s="9" t="n">
        <v>4071000000</v>
      </c>
      <c r="Q10" s="9" t="n">
        <v>4820000000</v>
      </c>
      <c r="R10" s="9" t="n">
        <v>5129000000</v>
      </c>
      <c r="S10" s="9" t="n">
        <v>5606000000</v>
      </c>
      <c r="T10" s="9" t="n">
        <v>5980000000</v>
      </c>
      <c r="U10" s="9" t="n">
        <v>6466000000</v>
      </c>
    </row>
    <row r="11">
      <c r="A11" s="6" t="inlineStr">
        <is>
          <t>Total current assets</t>
        </is>
      </c>
      <c r="B11" s="7" t="n">
        <v>14245000000</v>
      </c>
      <c r="C11" s="7" t="n">
        <v>15636000000</v>
      </c>
      <c r="D11" s="7" t="n">
        <v>16586000000</v>
      </c>
      <c r="E11" s="7" t="n">
        <v>15341000000</v>
      </c>
      <c r="F11" s="7" t="n">
        <v>14810000000</v>
      </c>
      <c r="G11" s="7" t="n">
        <v>15561000000</v>
      </c>
      <c r="H11" s="7" t="n">
        <v>18504000000</v>
      </c>
      <c r="I11" s="7" t="n">
        <v>18836000000</v>
      </c>
      <c r="J11" s="7" t="n">
        <v>17871000000</v>
      </c>
      <c r="K11" s="7" t="n">
        <v>18333000000</v>
      </c>
      <c r="L11" s="7" t="n">
        <v>20847000000</v>
      </c>
      <c r="M11" s="7" t="n">
        <v>27192000000</v>
      </c>
      <c r="N11" s="7" t="n">
        <v>25302000000</v>
      </c>
      <c r="O11" s="7" t="n">
        <v>19947000000</v>
      </c>
      <c r="P11" s="7" t="n">
        <v>19595000000</v>
      </c>
      <c r="Q11" s="7" t="n">
        <v>20990000000</v>
      </c>
      <c r="R11" s="7" t="n">
        <v>22181000000</v>
      </c>
      <c r="S11" s="7" t="n">
        <v>24998000000</v>
      </c>
      <c r="T11" s="7" t="n">
        <v>31573000000</v>
      </c>
      <c r="U11" s="7" t="n">
        <v>32062000000</v>
      </c>
    </row>
    <row r="12">
      <c r="A12" s="8" t="inlineStr">
        <is>
          <t>PP&amp;E / finance lease ROU assets</t>
        </is>
      </c>
      <c r="B12" s="9" t="n">
        <v>2416000000</v>
      </c>
      <c r="C12" s="9" t="n">
        <v>2370000000</v>
      </c>
      <c r="D12" s="9" t="n">
        <v>2348000000</v>
      </c>
      <c r="E12" s="9" t="n">
        <v>2303000000</v>
      </c>
      <c r="F12" s="9" t="n">
        <v>2262000000</v>
      </c>
      <c r="G12" s="9" t="n">
        <v>2250000000</v>
      </c>
      <c r="H12" s="9" t="n">
        <v>2223000000</v>
      </c>
      <c r="I12" s="9" t="n">
        <v>2201000000</v>
      </c>
      <c r="J12" s="9" t="n">
        <v>2209000000</v>
      </c>
      <c r="K12" s="9" t="n">
        <v>2180000000</v>
      </c>
      <c r="L12" s="9" t="n">
        <v>2154000000</v>
      </c>
      <c r="M12" s="9" t="n">
        <v>2662000000</v>
      </c>
      <c r="N12" s="9" t="n">
        <v>2668000000</v>
      </c>
      <c r="O12" s="9" t="n">
        <v>2602000000</v>
      </c>
      <c r="P12" s="9" t="n">
        <v>2521000000</v>
      </c>
      <c r="Q12" s="9" t="n">
        <v>2465000000</v>
      </c>
      <c r="R12" s="9" t="n">
        <v>2462000000</v>
      </c>
      <c r="S12" s="9" t="n">
        <v>2451000000</v>
      </c>
      <c r="T12" s="9" t="n">
        <v>2530000000</v>
      </c>
      <c r="U12" s="9" t="n">
        <v>2599000000</v>
      </c>
    </row>
    <row r="13">
      <c r="A13" s="8" t="inlineStr">
        <is>
          <t>Goodwill</t>
        </is>
      </c>
      <c r="B13" s="9" t="n">
        <v>43457000000</v>
      </c>
      <c r="C13" s="9" t="n">
        <v>43457000000</v>
      </c>
      <c r="D13" s="9" t="n">
        <v>43450000000</v>
      </c>
      <c r="E13" s="9" t="n">
        <v>43450000000</v>
      </c>
      <c r="F13" s="9" t="n">
        <v>43603000000</v>
      </c>
      <c r="G13" s="9" t="n">
        <v>43608000000</v>
      </c>
      <c r="H13" s="9" t="n">
        <v>43614000000</v>
      </c>
      <c r="I13" s="9" t="n">
        <v>43614000000</v>
      </c>
      <c r="J13" s="9" t="n">
        <v>43614000000</v>
      </c>
      <c r="K13" s="9" t="n">
        <v>43619000000</v>
      </c>
      <c r="L13" s="9" t="n">
        <v>43653000000</v>
      </c>
      <c r="M13" s="9" t="n">
        <v>97586000000</v>
      </c>
      <c r="N13" s="9" t="n">
        <v>97873000000</v>
      </c>
      <c r="O13" s="9" t="n">
        <v>97873000000</v>
      </c>
      <c r="P13" s="9" t="n">
        <v>97873000000</v>
      </c>
      <c r="Q13" s="9" t="n">
        <v>97871000000</v>
      </c>
      <c r="R13" s="9" t="n">
        <v>97801000000</v>
      </c>
      <c r="S13" s="9" t="n">
        <v>97801000000</v>
      </c>
      <c r="T13" s="9" t="n">
        <v>97801000000</v>
      </c>
      <c r="U13" s="9" t="n">
        <v>97801000000</v>
      </c>
    </row>
    <row r="14">
      <c r="A14" s="8" t="inlineStr">
        <is>
          <t>Intangible assets</t>
        </is>
      </c>
      <c r="B14" s="9" t="n">
        <v>14043000000</v>
      </c>
      <c r="C14" s="9" t="n">
        <v>12700000000</v>
      </c>
      <c r="D14" s="9" t="n">
        <v>11347000000</v>
      </c>
      <c r="E14" s="9" t="n">
        <v>10217000000</v>
      </c>
      <c r="F14" s="9" t="n">
        <v>9212000000</v>
      </c>
      <c r="G14" s="9" t="n">
        <v>8145000000</v>
      </c>
      <c r="H14" s="9" t="n">
        <v>7082000000</v>
      </c>
      <c r="I14" s="9" t="n">
        <v>6196000000</v>
      </c>
      <c r="J14" s="9" t="n">
        <v>5405000000</v>
      </c>
      <c r="K14" s="9" t="n">
        <v>4625000000</v>
      </c>
      <c r="L14" s="9" t="n">
        <v>3857000000</v>
      </c>
      <c r="M14" s="9" t="n">
        <v>42285000000</v>
      </c>
      <c r="N14" s="9" t="n">
        <v>40607000000</v>
      </c>
      <c r="O14" s="9" t="n">
        <v>40694000000</v>
      </c>
      <c r="P14" s="9" t="n">
        <v>38243000000</v>
      </c>
      <c r="Q14" s="9" t="n">
        <v>36243000000</v>
      </c>
      <c r="R14" s="9" t="n">
        <v>34053000000</v>
      </c>
      <c r="S14" s="9" t="n">
        <v>33524000000</v>
      </c>
      <c r="T14" s="9" t="n">
        <v>31453000000</v>
      </c>
      <c r="U14" s="9" t="n">
        <v>29552000000</v>
      </c>
    </row>
    <row r="15">
      <c r="A15" s="8" t="inlineStr">
        <is>
          <t>Other non-current assets</t>
        </is>
      </c>
      <c r="B15" s="9" t="n">
        <v>1363000000</v>
      </c>
      <c r="C15" s="9" t="n">
        <v>1717000000</v>
      </c>
      <c r="D15" s="9" t="n">
        <v>1839000000</v>
      </c>
      <c r="E15" s="9" t="n">
        <v>1913000000</v>
      </c>
      <c r="F15" s="9" t="n">
        <v>1832000000</v>
      </c>
      <c r="G15" s="9" t="n">
        <v>1762000000</v>
      </c>
      <c r="H15" s="9" t="n">
        <v>1826000000</v>
      </c>
      <c r="I15" s="9" t="n">
        <v>2129000000</v>
      </c>
      <c r="J15" s="9" t="n">
        <v>2568000000</v>
      </c>
      <c r="K15" s="9" t="n">
        <v>2838000000</v>
      </c>
      <c r="L15" s="9" t="n">
        <v>2350000000</v>
      </c>
      <c r="M15" s="9" t="n">
        <v>8145000000</v>
      </c>
      <c r="N15" s="9" t="n">
        <v>8761000000</v>
      </c>
      <c r="O15" s="9" t="n">
        <v>6850000000</v>
      </c>
      <c r="P15" s="9" t="n">
        <v>7413000000</v>
      </c>
      <c r="Q15" s="9" t="n">
        <v>7789000000</v>
      </c>
      <c r="R15" s="9" t="n">
        <v>8133000000</v>
      </c>
      <c r="S15" s="9" t="n">
        <v>6847000000</v>
      </c>
      <c r="T15" s="9" t="n">
        <v>7735000000</v>
      </c>
      <c r="U15" s="9" t="n">
        <v>7889000000</v>
      </c>
    </row>
    <row r="16">
      <c r="A16" s="6" t="inlineStr">
        <is>
          <t>Total assets</t>
        </is>
      </c>
      <c r="B16" s="7" t="n">
        <v>75524000000</v>
      </c>
      <c r="C16" s="7" t="n">
        <v>75880000000</v>
      </c>
      <c r="D16" s="7" t="n">
        <v>75570000000</v>
      </c>
      <c r="E16" s="7" t="n">
        <v>73224000000</v>
      </c>
      <c r="F16" s="7" t="n">
        <v>71719000000</v>
      </c>
      <c r="G16" s="7" t="n">
        <v>71326000000</v>
      </c>
      <c r="H16" s="7" t="n">
        <v>73249000000</v>
      </c>
      <c r="I16" s="7" t="n">
        <v>72976000000</v>
      </c>
      <c r="J16" s="7" t="n">
        <v>71667000000</v>
      </c>
      <c r="K16" s="7" t="n">
        <v>71595000000</v>
      </c>
      <c r="L16" s="7" t="n">
        <v>72861000000</v>
      </c>
      <c r="M16" s="7" t="n">
        <v>177870000000</v>
      </c>
      <c r="N16" s="7" t="n">
        <v>175211000000</v>
      </c>
      <c r="O16" s="7" t="n">
        <v>167966000000</v>
      </c>
      <c r="P16" s="7" t="n">
        <v>165645000000</v>
      </c>
      <c r="Q16" s="7" t="n">
        <v>165358000000</v>
      </c>
      <c r="R16" s="7" t="n">
        <v>164630000000</v>
      </c>
      <c r="S16" s="7" t="n">
        <v>165621000000</v>
      </c>
      <c r="T16" s="7" t="n">
        <v>171092000000</v>
      </c>
      <c r="U16" s="7" t="n">
        <v>169903000000</v>
      </c>
    </row>
    <row r="17">
      <c r="A17" s="8" t="n"/>
      <c r="B17" s="11" t="n"/>
      <c r="C17" s="11" t="n"/>
      <c r="D17" s="11" t="n"/>
      <c r="E17" s="11" t="n"/>
      <c r="F17" s="11" t="n"/>
      <c r="G17" s="11" t="n"/>
      <c r="H17" s="11" t="n"/>
      <c r="I17" s="11" t="n"/>
      <c r="J17" s="11" t="n"/>
      <c r="K17" s="11" t="n"/>
      <c r="L17" s="11" t="n"/>
      <c r="M17" s="11" t="n"/>
      <c r="N17" s="11" t="n"/>
      <c r="O17" s="11" t="n"/>
      <c r="P17" s="11" t="n"/>
      <c r="Q17" s="11" t="n"/>
      <c r="R17" s="11" t="n"/>
      <c r="S17" s="11" t="n"/>
      <c r="T17" s="11" t="n"/>
      <c r="U17" s="11" t="n"/>
    </row>
    <row r="18">
      <c r="A18" s="8" t="inlineStr">
        <is>
          <t>Accounts payable &amp; accrued liabilities</t>
        </is>
      </c>
      <c r="B18" s="9" t="n">
        <v>830000000</v>
      </c>
      <c r="C18" s="9" t="n">
        <v>968000000</v>
      </c>
      <c r="D18" s="9" t="n">
        <v>1086000000</v>
      </c>
      <c r="E18" s="9" t="n">
        <v>1078000000</v>
      </c>
      <c r="F18" s="9" t="n">
        <v>1069000000</v>
      </c>
      <c r="G18" s="9" t="n">
        <v>712000000</v>
      </c>
      <c r="H18" s="9" t="n">
        <v>998000000</v>
      </c>
      <c r="I18" s="9" t="n">
        <v>923000000</v>
      </c>
      <c r="J18" s="9" t="n">
        <v>831000000</v>
      </c>
      <c r="K18" s="9" t="n">
        <v>992000000</v>
      </c>
      <c r="L18" s="9" t="n">
        <v>1210000000</v>
      </c>
      <c r="M18" s="9" t="n">
        <v>1496000000</v>
      </c>
      <c r="N18" s="9" t="n">
        <v>1441000000</v>
      </c>
      <c r="O18" s="9" t="n">
        <v>1757000000</v>
      </c>
      <c r="P18" s="9" t="n">
        <v>1662000000</v>
      </c>
      <c r="Q18" s="9" t="n">
        <v>1905000000</v>
      </c>
      <c r="R18" s="9" t="n">
        <v>1297000000</v>
      </c>
      <c r="S18" s="9" t="n">
        <v>1432000000</v>
      </c>
      <c r="T18" s="9" t="n">
        <v>1560000000</v>
      </c>
      <c r="U18" s="9" t="n">
        <v>2112000000</v>
      </c>
    </row>
    <row r="19">
      <c r="A19" s="8" t="inlineStr">
        <is>
          <t>Other current liabilities</t>
        </is>
      </c>
      <c r="B19" s="11">
        <f>B20-B18</f>
        <v/>
      </c>
      <c r="C19" s="11">
        <f>C20-C18</f>
        <v/>
      </c>
      <c r="D19" s="11">
        <f>D20-D18</f>
        <v/>
      </c>
      <c r="E19" s="11">
        <f>E20-E18</f>
        <v/>
      </c>
      <c r="F19" s="11">
        <f>F20-F18</f>
        <v/>
      </c>
      <c r="G19" s="11">
        <f>G20-G18</f>
        <v/>
      </c>
      <c r="H19" s="11">
        <f>H20-H18</f>
        <v/>
      </c>
      <c r="I19" s="11">
        <f>I20-I18</f>
        <v/>
      </c>
      <c r="J19" s="11">
        <f>J20-J18</f>
        <v/>
      </c>
      <c r="K19" s="11">
        <f>K20-K18</f>
        <v/>
      </c>
      <c r="L19" s="11">
        <f>L20-L18</f>
        <v/>
      </c>
      <c r="M19" s="11">
        <f>M20-M18</f>
        <v/>
      </c>
      <c r="N19" s="11">
        <f>N20-N18</f>
        <v/>
      </c>
      <c r="O19" s="11">
        <f>O20-O18</f>
        <v/>
      </c>
      <c r="P19" s="11">
        <f>P20-P18</f>
        <v/>
      </c>
      <c r="Q19" s="11">
        <f>Q20-Q18</f>
        <v/>
      </c>
      <c r="R19" s="11">
        <f>R20-R18</f>
        <v/>
      </c>
      <c r="S19" s="11">
        <f>S20-S18</f>
        <v/>
      </c>
      <c r="T19" s="11">
        <f>T20-T18</f>
        <v/>
      </c>
      <c r="U19" s="11">
        <f>U20-U18</f>
        <v/>
      </c>
    </row>
    <row r="20">
      <c r="A20" s="8" t="inlineStr">
        <is>
          <t>Total current liabilities</t>
        </is>
      </c>
      <c r="B20" s="9" t="n">
        <v>6436000000</v>
      </c>
      <c r="C20" s="9" t="n">
        <v>6501000000</v>
      </c>
      <c r="D20" s="9" t="n">
        <v>6281000000</v>
      </c>
      <c r="E20" s="9" t="n">
        <v>6287000000</v>
      </c>
      <c r="F20" s="9" t="n">
        <v>6910000000</v>
      </c>
      <c r="G20" s="9" t="n">
        <v>6702000000</v>
      </c>
      <c r="H20" s="9" t="n">
        <v>7052000000</v>
      </c>
      <c r="I20" s="9" t="n">
        <v>7483000000</v>
      </c>
      <c r="J20" s="9" t="n">
        <v>7511000000</v>
      </c>
      <c r="K20" s="9" t="n">
        <v>7345000000</v>
      </c>
      <c r="L20" s="9" t="n">
        <v>7405000000</v>
      </c>
      <c r="M20" s="9" t="n">
        <v>20369000000</v>
      </c>
      <c r="N20" s="9" t="n">
        <v>20171000000</v>
      </c>
      <c r="O20" s="9" t="n">
        <v>19221000000</v>
      </c>
      <c r="P20" s="9" t="n">
        <v>16697000000</v>
      </c>
      <c r="Q20" s="9" t="n">
        <v>20910000000</v>
      </c>
      <c r="R20" s="9" t="n">
        <v>20597000000</v>
      </c>
      <c r="S20" s="9" t="n">
        <v>16704000000</v>
      </c>
      <c r="T20" s="9" t="n">
        <v>18514000000</v>
      </c>
      <c r="U20" s="9" t="n">
        <v>16859000000</v>
      </c>
    </row>
    <row r="21">
      <c r="A21" s="8" t="inlineStr">
        <is>
          <t>Debt &amp; capital lease obligations</t>
        </is>
      </c>
      <c r="B21" s="9" t="n">
        <v>41240000000</v>
      </c>
      <c r="C21" s="9" t="n">
        <v>40678000000</v>
      </c>
      <c r="D21" s="9" t="n">
        <v>39704000000</v>
      </c>
      <c r="E21" s="9" t="n">
        <v>39741000000</v>
      </c>
      <c r="F21" s="9" t="n">
        <v>39433000000</v>
      </c>
      <c r="G21" s="9" t="n">
        <v>39460000000</v>
      </c>
      <c r="H21" s="9" t="n">
        <v>39478000000</v>
      </c>
      <c r="I21" s="9" t="n">
        <v>39244000000</v>
      </c>
      <c r="J21" s="9" t="n">
        <v>39271000000</v>
      </c>
      <c r="K21" s="9" t="n">
        <v>39299000000</v>
      </c>
      <c r="L21" s="9" t="n">
        <v>39184000000</v>
      </c>
      <c r="M21" s="9" t="n">
        <v>75842000000</v>
      </c>
      <c r="N21" s="9" t="n">
        <v>73964000000</v>
      </c>
      <c r="O21" s="9" t="n">
        <v>69915000000</v>
      </c>
      <c r="P21" s="9" t="n">
        <v>67540000000</v>
      </c>
      <c r="Q21" s="9" t="n">
        <v>62576000000</v>
      </c>
      <c r="R21" s="9" t="n">
        <v>63401000000</v>
      </c>
      <c r="S21" s="9" t="n">
        <v>63730000000</v>
      </c>
      <c r="T21" s="9" t="n">
        <v>65136000000</v>
      </c>
      <c r="U21" s="9" t="n">
        <v>66057000000</v>
      </c>
    </row>
    <row r="22">
      <c r="A22" s="8" t="inlineStr">
        <is>
          <t>Other non-current liabilities</t>
        </is>
      </c>
      <c r="B22" s="9" t="n">
        <v>3882000000</v>
      </c>
      <c r="C22" s="9" t="n">
        <v>4334000000</v>
      </c>
      <c r="D22" s="9" t="n">
        <v>4596000000</v>
      </c>
      <c r="E22" s="9" t="n">
        <v>4202000000</v>
      </c>
      <c r="F22" s="9" t="n">
        <v>4386000000</v>
      </c>
      <c r="G22" s="9" t="n">
        <v>4261000000</v>
      </c>
      <c r="H22" s="9" t="n">
        <v>4010000000</v>
      </c>
      <c r="I22" s="9" t="n">
        <v>2939000000</v>
      </c>
      <c r="J22" s="9" t="n">
        <v>2878000000</v>
      </c>
      <c r="K22" s="9" t="n">
        <v>2872000000</v>
      </c>
      <c r="L22" s="9" t="n">
        <v>2284000000</v>
      </c>
      <c r="M22" s="9" t="n">
        <v>11375000000</v>
      </c>
      <c r="N22" s="9" t="n">
        <v>11115000000</v>
      </c>
      <c r="O22" s="9" t="n">
        <v>13179000000</v>
      </c>
      <c r="P22" s="9" t="n">
        <v>13730000000</v>
      </c>
      <c r="Q22" s="9" t="n">
        <v>12083000000</v>
      </c>
      <c r="R22" s="9" t="n">
        <v>11046000000</v>
      </c>
      <c r="S22" s="9" t="n">
        <v>11910000000</v>
      </c>
      <c r="T22" s="9" t="n">
        <v>6150000000</v>
      </c>
      <c r="U22" s="9" t="n">
        <v>7115000000</v>
      </c>
    </row>
    <row r="23">
      <c r="A23" s="6" t="inlineStr">
        <is>
          <t>Total liabilities</t>
        </is>
      </c>
      <c r="B23" s="7" t="n">
        <v>51558000000</v>
      </c>
      <c r="C23" s="7" t="n">
        <v>51513000000</v>
      </c>
      <c r="D23" s="7" t="n">
        <v>50581000000</v>
      </c>
      <c r="E23" s="7" t="n">
        <v>50230000000</v>
      </c>
      <c r="F23" s="7" t="n">
        <v>50729000000</v>
      </c>
      <c r="G23" s="7" t="n">
        <v>50423000000</v>
      </c>
      <c r="H23" s="7" t="n">
        <v>50540000000</v>
      </c>
      <c r="I23" s="7" t="n">
        <v>49666000000</v>
      </c>
      <c r="J23" s="7" t="n">
        <v>49660000000</v>
      </c>
      <c r="K23" s="7" t="n">
        <v>49516000000</v>
      </c>
      <c r="L23" s="7" t="n">
        <v>48873000000</v>
      </c>
      <c r="M23" s="7" t="n">
        <v>107586000000</v>
      </c>
      <c r="N23" s="7" t="n">
        <v>105250000000</v>
      </c>
      <c r="O23" s="7" t="n">
        <v>102315000000</v>
      </c>
      <c r="P23" s="7" t="n">
        <v>97967000000</v>
      </c>
      <c r="Q23" s="7" t="n">
        <v>95569000000</v>
      </c>
      <c r="R23" s="7" t="n">
        <v>95044000000</v>
      </c>
      <c r="S23" s="7" t="n">
        <v>92344000000</v>
      </c>
      <c r="T23" s="7" t="n">
        <v>89800000000</v>
      </c>
      <c r="U23" s="7" t="n">
        <v>90031000000</v>
      </c>
    </row>
    <row r="24">
      <c r="A24" s="6" t="inlineStr">
        <is>
          <t>Stockholders’ equity</t>
        </is>
      </c>
      <c r="B24" s="7" t="n">
        <v>23939000000</v>
      </c>
      <c r="C24" s="7" t="n">
        <v>24340000000</v>
      </c>
      <c r="D24" s="7" t="n">
        <v>24962000000</v>
      </c>
      <c r="E24" s="7" t="n">
        <v>22968000000</v>
      </c>
      <c r="F24" s="7" t="n">
        <v>20963000000</v>
      </c>
      <c r="G24" s="7" t="n">
        <v>20876000000</v>
      </c>
      <c r="H24" s="7" t="n">
        <v>22709000000</v>
      </c>
      <c r="I24" s="7" t="n">
        <v>23310000000</v>
      </c>
      <c r="J24" s="7" t="n">
        <v>22007000000</v>
      </c>
      <c r="K24" s="7" t="n">
        <v>22079000000</v>
      </c>
      <c r="L24" s="7" t="n">
        <v>23988000000</v>
      </c>
      <c r="M24" s="7" t="n">
        <v>70284000000</v>
      </c>
      <c r="N24" s="7" t="n">
        <v>69961000000</v>
      </c>
      <c r="O24" s="7" t="n">
        <v>65651000000</v>
      </c>
      <c r="P24" s="7" t="n">
        <v>67678000000</v>
      </c>
      <c r="Q24" s="7" t="n">
        <v>69789000000</v>
      </c>
      <c r="R24" s="7" t="n">
        <v>69586000000</v>
      </c>
      <c r="S24" s="7" t="n">
        <v>73277000000</v>
      </c>
      <c r="T24" s="7" t="n">
        <v>81292000000</v>
      </c>
      <c r="U24" s="7" t="n">
        <v>79872000000</v>
      </c>
    </row>
    <row r="25">
      <c r="A25" s="8" t="inlineStr">
        <is>
          <t>Total liabilities + equity</t>
        </is>
      </c>
      <c r="B25" s="11">
        <f>B23+B24</f>
        <v/>
      </c>
      <c r="C25" s="11">
        <f>C23+C24</f>
        <v/>
      </c>
      <c r="D25" s="11">
        <f>D23+D24</f>
        <v/>
      </c>
      <c r="E25" s="11">
        <f>E23+E24</f>
        <v/>
      </c>
      <c r="F25" s="11">
        <f>F23+F24</f>
        <v/>
      </c>
      <c r="G25" s="11">
        <f>G23+G24</f>
        <v/>
      </c>
      <c r="H25" s="11">
        <f>H23+H24</f>
        <v/>
      </c>
      <c r="I25" s="11">
        <f>I23+I24</f>
        <v/>
      </c>
      <c r="J25" s="11">
        <f>J23+J24</f>
        <v/>
      </c>
      <c r="K25" s="11">
        <f>K23+K24</f>
        <v/>
      </c>
      <c r="L25" s="11">
        <f>L23+L24</f>
        <v/>
      </c>
      <c r="M25" s="11">
        <f>M23+M24</f>
        <v/>
      </c>
      <c r="N25" s="11">
        <f>N23+N24</f>
        <v/>
      </c>
      <c r="O25" s="11">
        <f>O23+O24</f>
        <v/>
      </c>
      <c r="P25" s="11">
        <f>P23+P24</f>
        <v/>
      </c>
      <c r="Q25" s="11">
        <f>Q23+Q24</f>
        <v/>
      </c>
      <c r="R25" s="11">
        <f>R23+R24</f>
        <v/>
      </c>
      <c r="S25" s="11">
        <f>S23+S24</f>
        <v/>
      </c>
      <c r="T25" s="11">
        <f>T23+T24</f>
        <v/>
      </c>
      <c r="U25" s="11">
        <f>U23+U24</f>
        <v/>
      </c>
    </row>
    <row r="26">
      <c r="A26" s="8" t="inlineStr">
        <is>
          <t>Balance check</t>
        </is>
      </c>
      <c r="B26" s="11">
        <f>B25-B16</f>
        <v/>
      </c>
      <c r="C26" s="11">
        <f>C25-C16</f>
        <v/>
      </c>
      <c r="D26" s="11">
        <f>D25-D16</f>
        <v/>
      </c>
      <c r="E26" s="11">
        <f>E25-E16</f>
        <v/>
      </c>
      <c r="F26" s="11">
        <f>F25-F16</f>
        <v/>
      </c>
      <c r="G26" s="11">
        <f>G25-G16</f>
        <v/>
      </c>
      <c r="H26" s="11">
        <f>H25-H16</f>
        <v/>
      </c>
      <c r="I26" s="11">
        <f>I25-I16</f>
        <v/>
      </c>
      <c r="J26" s="11">
        <f>J25-J16</f>
        <v/>
      </c>
      <c r="K26" s="11">
        <f>K25-K16</f>
        <v/>
      </c>
      <c r="L26" s="11">
        <f>L25-L16</f>
        <v/>
      </c>
      <c r="M26" s="11">
        <f>M25-M16</f>
        <v/>
      </c>
      <c r="N26" s="11">
        <f>N25-N16</f>
        <v/>
      </c>
      <c r="O26" s="11">
        <f>O25-O16</f>
        <v/>
      </c>
      <c r="P26" s="11">
        <f>P25-P16</f>
        <v/>
      </c>
      <c r="Q26" s="11">
        <f>Q25-Q16</f>
        <v/>
      </c>
      <c r="R26" s="11">
        <f>R25-R16</f>
        <v/>
      </c>
      <c r="S26" s="11">
        <f>S25-S16</f>
        <v/>
      </c>
      <c r="T26" s="11">
        <f>T25-T16</f>
        <v/>
      </c>
      <c r="U26" s="11">
        <f>U25-U16</f>
        <v/>
      </c>
    </row>
  </sheetData>
  <mergeCells count="2">
    <mergeCell ref="A1:U1"/>
    <mergeCell ref="A2:U2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30"/>
  <sheetViews>
    <sheetView workbookViewId="0">
      <pane xSplit="3" ySplit="4" topLeftCell="D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26" customWidth="1" min="1" max="1"/>
    <col width="20" customWidth="1" min="2" max="2"/>
    <col width="20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 ht="22" customHeight="1">
      <c r="A1" s="1" t="inlineStr">
        <is>
          <t>Broadcom (AVGO) | Base-Case FCFF DCF</t>
        </is>
      </c>
    </row>
    <row r="2" ht="34" customHeight="1">
      <c r="A2" s="2" t="inlineStr">
        <is>
          <t>Yellow cells are editable assumptions. Default inputs normalize recent growth, margin, and reinvestment patterns.</t>
        </is>
      </c>
    </row>
    <row r="4">
      <c r="A4" s="12" t="inlineStr">
        <is>
          <t>Base Quarter</t>
        </is>
      </c>
      <c r="B4" s="12" t="inlineStr">
        <is>
          <t>FY2026 Q1 | Feb 01, 2026</t>
        </is>
      </c>
      <c r="C4" s="12" t="n"/>
      <c r="D4" s="3" t="inlineStr">
        <is>
          <t>Year 1</t>
        </is>
      </c>
      <c r="E4" s="3" t="inlineStr">
        <is>
          <t>Year 2</t>
        </is>
      </c>
      <c r="F4" s="3" t="inlineStr">
        <is>
          <t>Year 3</t>
        </is>
      </c>
      <c r="G4" s="3" t="inlineStr">
        <is>
          <t>Year 4</t>
        </is>
      </c>
      <c r="H4" s="3" t="inlineStr">
        <is>
          <t>Year 5</t>
        </is>
      </c>
    </row>
    <row r="5">
      <c r="A5" s="8" t="inlineStr">
        <is>
          <t>TTM Revenue</t>
        </is>
      </c>
      <c r="B5" s="13">
        <f>SUM('Income Statement'!R7:U7)</f>
        <v/>
      </c>
      <c r="C5" s="8" t="inlineStr">
        <is>
          <t>Revenue growth</t>
        </is>
      </c>
      <c r="D5" s="14" t="n">
        <v>0.1766</v>
      </c>
      <c r="E5" s="14" t="n">
        <v>0.1566</v>
      </c>
      <c r="F5" s="14" t="n">
        <v>0.1366</v>
      </c>
      <c r="G5" s="14" t="n">
        <v>0.1166</v>
      </c>
      <c r="H5" s="14" t="n">
        <v>0.1066</v>
      </c>
    </row>
    <row r="6">
      <c r="A6" s="8" t="inlineStr">
        <is>
          <t>TTM EBIT</t>
        </is>
      </c>
      <c r="B6" s="13">
        <f>SUM('Income Statement'!R14:U14)</f>
        <v/>
      </c>
      <c r="C6" s="8" t="inlineStr">
        <is>
          <t>EBIT margin</t>
        </is>
      </c>
      <c r="D6" s="14" t="n">
        <v>0.38</v>
      </c>
      <c r="E6" s="14" t="n">
        <v>0.38</v>
      </c>
      <c r="F6" s="14" t="n">
        <v>0.38</v>
      </c>
      <c r="G6" s="14" t="n">
        <v>0.38</v>
      </c>
      <c r="H6" s="14" t="n">
        <v>0.38</v>
      </c>
    </row>
    <row r="7">
      <c r="A7" s="8" t="inlineStr">
        <is>
          <t>TTM EBIT Margin</t>
        </is>
      </c>
      <c r="B7" s="13">
        <f>IFERROR(B6/B5,0)</f>
        <v/>
      </c>
      <c r="C7" s="8" t="inlineStr">
        <is>
          <t>D&amp;A margin</t>
        </is>
      </c>
      <c r="D7" s="14" t="n">
        <v>0.0385</v>
      </c>
      <c r="E7" s="14" t="n">
        <v>0.0439</v>
      </c>
      <c r="F7" s="14" t="n">
        <v>0.0493</v>
      </c>
      <c r="G7" s="14" t="n">
        <v>0.0546</v>
      </c>
      <c r="H7" s="14" t="n">
        <v>0.06</v>
      </c>
    </row>
    <row r="8">
      <c r="A8" s="8" t="inlineStr">
        <is>
          <t>Base Net Working Capital</t>
        </is>
      </c>
      <c r="B8" s="13">
        <f>'Balance Sheet'!U8+'Balance Sheet'!U9+'Balance Sheet'!U10-'Balance Sheet'!U20</f>
        <v/>
      </c>
      <c r="C8" s="8" t="inlineStr">
        <is>
          <t>CapEx margin</t>
        </is>
      </c>
      <c r="D8" s="14" t="n">
        <v>0.0413</v>
      </c>
      <c r="E8" s="14" t="n">
        <v>0.051</v>
      </c>
      <c r="F8" s="14" t="n">
        <v>0.0607</v>
      </c>
      <c r="G8" s="14" t="n">
        <v>0.0703</v>
      </c>
      <c r="H8" s="14" t="n">
        <v>0.08</v>
      </c>
    </row>
    <row r="9">
      <c r="A9" s="8" t="inlineStr">
        <is>
          <t>NWC % Revenue</t>
        </is>
      </c>
      <c r="B9" s="13">
        <f>IFERROR(B8/B5,0)</f>
        <v/>
      </c>
      <c r="C9" s="8" t="inlineStr">
        <is>
          <t>NWC % revenue</t>
        </is>
      </c>
      <c r="D9" s="14" t="n">
        <v>0.02</v>
      </c>
      <c r="E9" s="14" t="n">
        <v>0.02</v>
      </c>
      <c r="F9" s="14" t="n">
        <v>0.02</v>
      </c>
      <c r="G9" s="14" t="n">
        <v>0.02</v>
      </c>
      <c r="H9" s="14" t="n">
        <v>0.02</v>
      </c>
    </row>
    <row r="10">
      <c r="A10" s="8" t="inlineStr">
        <is>
          <t>TTM D&amp;A</t>
        </is>
      </c>
      <c r="B10" s="13" t="n">
        <v>582000000</v>
      </c>
      <c r="C10" s="8" t="inlineStr">
        <is>
          <t>Tax rate</t>
        </is>
      </c>
      <c r="D10" s="14" t="n">
        <v>0.12</v>
      </c>
      <c r="E10" s="14" t="n">
        <v>0.12</v>
      </c>
      <c r="F10" s="14" t="n">
        <v>0.12</v>
      </c>
      <c r="G10" s="14" t="n">
        <v>0.12</v>
      </c>
      <c r="H10" s="14" t="n">
        <v>0.12</v>
      </c>
    </row>
    <row r="11">
      <c r="A11" s="8" t="inlineStr">
        <is>
          <t>D&amp;A Margin</t>
        </is>
      </c>
      <c r="B11" s="13">
        <f>IFERROR(B10/B5,0)</f>
        <v/>
      </c>
      <c r="C11" s="8" t="n"/>
      <c r="D11" s="11" t="n"/>
      <c r="E11" s="11" t="n"/>
      <c r="F11" s="11" t="n"/>
      <c r="G11" s="11" t="n"/>
      <c r="H11" s="11" t="n"/>
    </row>
    <row r="12">
      <c r="A12" s="8" t="inlineStr">
        <is>
          <t>TTM CapEx</t>
        </is>
      </c>
      <c r="B12" s="13" t="n">
        <v>773000000</v>
      </c>
      <c r="C12" s="8" t="inlineStr">
        <is>
          <t>Revenue</t>
        </is>
      </c>
      <c r="D12" s="9">
        <f>$B$5*(1+D5)</f>
        <v/>
      </c>
      <c r="E12" s="9">
        <f>D12*(1+E5)</f>
        <v/>
      </c>
      <c r="F12" s="9">
        <f>E12*(1+F5)</f>
        <v/>
      </c>
      <c r="G12" s="9">
        <f>F12*(1+G5)</f>
        <v/>
      </c>
      <c r="H12" s="9">
        <f>G12*(1+H5)</f>
        <v/>
      </c>
    </row>
    <row r="13">
      <c r="A13" s="8" t="inlineStr">
        <is>
          <t>CapEx Margin</t>
        </is>
      </c>
      <c r="B13" s="13">
        <f>IFERROR(B12/B5,0)</f>
        <v/>
      </c>
      <c r="C13" s="8" t="inlineStr">
        <is>
          <t>EBIT</t>
        </is>
      </c>
      <c r="D13" s="9">
        <f>D12*D6</f>
        <v/>
      </c>
      <c r="E13" s="9">
        <f>E12*E6</f>
        <v/>
      </c>
      <c r="F13" s="9">
        <f>F12*F6</f>
        <v/>
      </c>
      <c r="G13" s="9">
        <f>G12*G6</f>
        <v/>
      </c>
      <c r="H13" s="9">
        <f>H12*H6</f>
        <v/>
      </c>
    </row>
    <row r="14">
      <c r="A14" s="8" t="inlineStr">
        <is>
          <t>Cash &amp; Equivalents</t>
        </is>
      </c>
      <c r="B14" s="13" t="n">
        <v>14174000000</v>
      </c>
      <c r="C14" s="8" t="inlineStr">
        <is>
          <t>NOPAT</t>
        </is>
      </c>
      <c r="D14" s="9">
        <f>D13*(1-D10)</f>
        <v/>
      </c>
      <c r="E14" s="9">
        <f>E13*(1-E10)</f>
        <v/>
      </c>
      <c r="F14" s="9">
        <f>F13*(1-F10)</f>
        <v/>
      </c>
      <c r="G14" s="9">
        <f>G13*(1-G10)</f>
        <v/>
      </c>
      <c r="H14" s="9">
        <f>H13*(1-H10)</f>
        <v/>
      </c>
    </row>
    <row r="15">
      <c r="A15" s="8" t="inlineStr">
        <is>
          <t>Debt &amp; Lease Obligations</t>
        </is>
      </c>
      <c r="B15" s="13" t="n">
        <v>66057000000</v>
      </c>
      <c r="C15" s="8" t="inlineStr">
        <is>
          <t>D&amp;A</t>
        </is>
      </c>
      <c r="D15" s="9">
        <f>D12*D7</f>
        <v/>
      </c>
      <c r="E15" s="9">
        <f>E12*E7</f>
        <v/>
      </c>
      <c r="F15" s="9">
        <f>F12*F7</f>
        <v/>
      </c>
      <c r="G15" s="9">
        <f>G12*G7</f>
        <v/>
      </c>
      <c r="H15" s="9">
        <f>H12*H7</f>
        <v/>
      </c>
    </row>
    <row r="16">
      <c r="A16" s="8" t="inlineStr">
        <is>
          <t>Net Cash / (Debt)</t>
        </is>
      </c>
      <c r="B16" s="13">
        <f>B14-B15</f>
        <v/>
      </c>
      <c r="C16" s="8" t="inlineStr">
        <is>
          <t>CapEx</t>
        </is>
      </c>
      <c r="D16" s="9">
        <f>D12*D8</f>
        <v/>
      </c>
      <c r="E16" s="9">
        <f>E12*E8</f>
        <v/>
      </c>
      <c r="F16" s="9">
        <f>F12*F8</f>
        <v/>
      </c>
      <c r="G16" s="9">
        <f>G12*G8</f>
        <v/>
      </c>
      <c r="H16" s="9">
        <f>H12*H8</f>
        <v/>
      </c>
    </row>
    <row r="17">
      <c r="A17" s="8" t="inlineStr">
        <is>
          <t>Shares Outstanding (mm)</t>
        </is>
      </c>
      <c r="B17" s="15" t="n">
        <v>4736</v>
      </c>
      <c r="C17" s="8" t="inlineStr">
        <is>
          <t>NWC</t>
        </is>
      </c>
      <c r="D17" s="9">
        <f>D12*D9</f>
        <v/>
      </c>
      <c r="E17" s="9">
        <f>E12*E9</f>
        <v/>
      </c>
      <c r="F17" s="9">
        <f>F12*F9</f>
        <v/>
      </c>
      <c r="G17" s="9">
        <f>G12*G9</f>
        <v/>
      </c>
      <c r="H17" s="9">
        <f>H12*H9</f>
        <v/>
      </c>
    </row>
    <row r="18">
      <c r="A18" s="8" t="inlineStr">
        <is>
          <t>WACC</t>
        </is>
      </c>
      <c r="B18" s="16" t="n">
        <v>0.1</v>
      </c>
      <c r="C18" s="8" t="inlineStr">
        <is>
          <t>Change in NWC</t>
        </is>
      </c>
      <c r="D18" s="9">
        <f>D17-$B$8</f>
        <v/>
      </c>
      <c r="E18" s="9">
        <f>E17-D17</f>
        <v/>
      </c>
      <c r="F18" s="9">
        <f>F17-E17</f>
        <v/>
      </c>
      <c r="G18" s="9">
        <f>G17-F17</f>
        <v/>
      </c>
      <c r="H18" s="9">
        <f>H17-G17</f>
        <v/>
      </c>
    </row>
    <row r="19">
      <c r="A19" s="8" t="inlineStr">
        <is>
          <t>Terminal Growth</t>
        </is>
      </c>
      <c r="B19" s="16" t="n">
        <v>0.03</v>
      </c>
      <c r="C19" s="8" t="inlineStr">
        <is>
          <t>Unlevered FCF</t>
        </is>
      </c>
      <c r="D19" s="9">
        <f>D14+D15-D16-D18</f>
        <v/>
      </c>
      <c r="E19" s="9">
        <f>E14+E15-E16-E18</f>
        <v/>
      </c>
      <c r="F19" s="9">
        <f>F14+F15-F16-F18</f>
        <v/>
      </c>
      <c r="G19" s="9">
        <f>G14+G15-G16-G18</f>
        <v/>
      </c>
      <c r="H19" s="9">
        <f>H14+H15-H16-H18</f>
        <v/>
      </c>
    </row>
    <row r="20">
      <c r="A20" s="8" t="n"/>
      <c r="B20" s="13" t="n"/>
      <c r="C20" s="8" t="inlineStr">
        <is>
          <t>Discount factor</t>
        </is>
      </c>
      <c r="D20" s="9">
        <f>1/(1+$B$18)^1</f>
        <v/>
      </c>
      <c r="E20" s="9">
        <f>1/(1+$B$18)^2</f>
        <v/>
      </c>
      <c r="F20" s="9">
        <f>1/(1+$B$18)^3</f>
        <v/>
      </c>
      <c r="G20" s="9">
        <f>1/(1+$B$18)^4</f>
        <v/>
      </c>
      <c r="H20" s="9">
        <f>1/(1+$B$18)^5</f>
        <v/>
      </c>
    </row>
    <row r="21">
      <c r="A21" s="8" t="n"/>
      <c r="B21" s="13" t="n"/>
      <c r="C21" s="8" t="inlineStr">
        <is>
          <t>PV of FCF</t>
        </is>
      </c>
      <c r="D21" s="9">
        <f>D19*D20</f>
        <v/>
      </c>
      <c r="E21" s="9">
        <f>E19*E20</f>
        <v/>
      </c>
      <c r="F21" s="9">
        <f>F19*F20</f>
        <v/>
      </c>
      <c r="G21" s="9">
        <f>G19*G20</f>
        <v/>
      </c>
      <c r="H21" s="9">
        <f>H19*H20</f>
        <v/>
      </c>
    </row>
    <row r="22">
      <c r="A22" s="8" t="inlineStr">
        <is>
          <t>Enterprise Value</t>
        </is>
      </c>
      <c r="B22" s="17">
        <f>SUM(D21:H21)+H24</f>
        <v/>
      </c>
      <c r="C22" s="8" t="n"/>
      <c r="D22" s="11" t="n"/>
      <c r="E22" s="11" t="n"/>
      <c r="F22" s="11" t="n"/>
      <c r="G22" s="11" t="n"/>
      <c r="H22" s="11" t="n"/>
    </row>
    <row r="23">
      <c r="A23" s="8" t="inlineStr">
        <is>
          <t>Equity Value</t>
        </is>
      </c>
      <c r="B23" s="17">
        <f>B22+B16</f>
        <v/>
      </c>
      <c r="C23" s="8" t="inlineStr">
        <is>
          <t>Terminal Value</t>
        </is>
      </c>
      <c r="D23" s="11" t="n"/>
      <c r="E23" s="11" t="n"/>
      <c r="F23" s="11" t="n"/>
      <c r="G23" s="11" t="n"/>
      <c r="H23" s="11">
        <f>H19*(1+$B$19)/($B$18-$B$19)</f>
        <v/>
      </c>
    </row>
    <row r="24">
      <c r="A24" s="8" t="inlineStr">
        <is>
          <t>Value / Share</t>
        </is>
      </c>
      <c r="B24" s="18">
        <f>B23/B17</f>
        <v/>
      </c>
      <c r="C24" s="8" t="inlineStr">
        <is>
          <t>PV of Terminal Value</t>
        </is>
      </c>
      <c r="D24" s="11" t="n"/>
      <c r="E24" s="11" t="n"/>
      <c r="F24" s="11" t="n"/>
      <c r="G24" s="11" t="n"/>
      <c r="H24" s="11">
        <f>H23*H20</f>
        <v/>
      </c>
    </row>
    <row r="25">
      <c r="A25" s="8" t="n"/>
      <c r="B25" s="8" t="n"/>
      <c r="C25" s="8" t="n"/>
      <c r="D25" s="11" t="n"/>
      <c r="E25" s="11" t="n"/>
      <c r="F25" s="11" t="n"/>
      <c r="G25" s="11" t="n"/>
      <c r="H25" s="11" t="n"/>
    </row>
    <row r="26">
      <c r="A26" s="8" t="n"/>
      <c r="B26" s="8" t="n"/>
      <c r="C26" s="8" t="n"/>
      <c r="D26" s="11" t="n"/>
      <c r="E26" s="11" t="n"/>
      <c r="F26" s="11" t="n"/>
      <c r="G26" s="11" t="n"/>
      <c r="H26" s="11" t="n"/>
    </row>
    <row r="27">
      <c r="A27" s="19" t="inlineStr">
        <is>
          <t>Sources</t>
        </is>
      </c>
      <c r="B27" s="8" t="n"/>
      <c r="C27" s="8" t="n"/>
      <c r="D27" s="11" t="n"/>
      <c r="E27" s="11" t="n"/>
      <c r="F27" s="11" t="n"/>
      <c r="G27" s="11" t="n"/>
      <c r="H27" s="11" t="n"/>
    </row>
    <row r="28">
      <c r="A28" s="8" t="inlineStr">
        <is>
          <t>SEC companyfacts JSON</t>
        </is>
      </c>
      <c r="B28" s="8" t="inlineStr">
        <is>
          <t>https://data.sec.gov/api/xbrl/companyfacts/CIK0001730168.json</t>
        </is>
      </c>
      <c r="C28" s="8" t="n"/>
      <c r="D28" s="11" t="n"/>
      <c r="E28" s="11" t="n"/>
      <c r="F28" s="11" t="n"/>
      <c r="G28" s="11" t="n"/>
      <c r="H28" s="11" t="n"/>
    </row>
    <row r="29">
      <c r="A29" s="8" t="inlineStr">
        <is>
          <t>Broadcom latest interim filing</t>
        </is>
      </c>
      <c r="B29" s="8" t="inlineStr">
        <is>
          <t>https://www.sec.gov/Archives/edgar/data/1730168/000173016826000016/avgo-20260201.htm</t>
        </is>
      </c>
      <c r="C29" s="8" t="n"/>
      <c r="D29" s="11" t="n"/>
      <c r="E29" s="11" t="n"/>
      <c r="F29" s="11" t="n"/>
      <c r="G29" s="11" t="n"/>
      <c r="H29" s="11" t="n"/>
    </row>
    <row r="30">
      <c r="A30" s="8" t="inlineStr">
        <is>
          <t>Broadcom latest annual filing</t>
        </is>
      </c>
      <c r="B30" s="8" t="inlineStr">
        <is>
          <t>https://www.sec.gov/Archives/edgar/data/1730168/000173016825000121/avgo-20251102.htm</t>
        </is>
      </c>
      <c r="C30" s="8" t="n"/>
      <c r="D30" s="11" t="n"/>
      <c r="E30" s="11" t="n"/>
      <c r="F30" s="11" t="n"/>
      <c r="G30" s="11" t="n"/>
      <c r="H30" s="11" t="n"/>
    </row>
  </sheetData>
  <mergeCells count="2">
    <mergeCell ref="A2:H2"/>
    <mergeCell ref="A1:H1"/>
  </mergeCells>
  <hyperlinks>
    <hyperlink xmlns:r="http://schemas.openxmlformats.org/officeDocument/2006/relationships" ref="B28" r:id="rId1"/>
    <hyperlink xmlns:r="http://schemas.openxmlformats.org/officeDocument/2006/relationships" ref="B29" r:id="rId2"/>
    <hyperlink xmlns:r="http://schemas.openxmlformats.org/officeDocument/2006/relationships" ref="B30" r:id="rId3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2026-05-25T04:08:51Z</dcterms:created>
  <dcterms:modified xmlns:dcterms="http://purl.org/dc/terms/" xmlns:xsi="http://www.w3.org/2001/XMLSchema-instance" xsi:type="dcterms:W3CDTF">2026-05-25T04:08:51Z</dcterms:modified>
</cp:coreProperties>
</file>